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811" yWindow="180" windowWidth="8460" windowHeight="6030" activeTab="3"/>
  </bookViews>
  <sheets>
    <sheet name="BSheet" sheetId="1" r:id="rId1"/>
    <sheet name="Income" sheetId="2" r:id="rId2"/>
    <sheet name="Equity" sheetId="3" r:id="rId3"/>
    <sheet name="Cashflow" sheetId="4" r:id="rId4"/>
  </sheets>
  <definedNames>
    <definedName name="_xlnm.Print_Area" localSheetId="0">'BSheet'!$A$1:$J$75</definedName>
    <definedName name="_xlnm.Print_Area" localSheetId="3">'Cashflow'!$A$1:$M$74</definedName>
    <definedName name="_xlnm.Print_Area" localSheetId="2">'Equity'!$A$1:$J$51</definedName>
    <definedName name="_xlnm.Print_Area" localSheetId="1">'Income'!$A$1:$N$46</definedName>
  </definedNames>
  <calcPr fullCalcOnLoad="1"/>
</workbook>
</file>

<file path=xl/comments2.xml><?xml version="1.0" encoding="utf-8"?>
<comments xmlns="http://schemas.openxmlformats.org/spreadsheetml/2006/main">
  <authors>
    <author>Administrator</author>
  </authors>
  <commentList>
    <comment ref="N33" authorId="0">
      <text>
        <r>
          <rPr>
            <sz val="8"/>
            <rFont val="Tahoma"/>
            <family val="0"/>
          </rPr>
          <t>Kiran:
Please check next quarter..it doesn’t tie becoz  of casting</t>
        </r>
      </text>
    </comment>
  </commentList>
</comments>
</file>

<file path=xl/sharedStrings.xml><?xml version="1.0" encoding="utf-8"?>
<sst xmlns="http://schemas.openxmlformats.org/spreadsheetml/2006/main" count="166" uniqueCount="122">
  <si>
    <t>UNAUDITED CONDENSED CONSOLIDATED BALANCE SHEET</t>
  </si>
  <si>
    <t>QUARTER</t>
  </si>
  <si>
    <t>RM'000</t>
  </si>
  <si>
    <t>Property,  plant &amp; equipment</t>
  </si>
  <si>
    <t>Taxation</t>
  </si>
  <si>
    <t>Share capital</t>
  </si>
  <si>
    <t>Accumulated losses</t>
  </si>
  <si>
    <t>UNAUDITED CONDENSED CONSOLIDATED INCOME STATEMENT</t>
  </si>
  <si>
    <t>TO DATE</t>
  </si>
  <si>
    <t>Revenue</t>
  </si>
  <si>
    <t>Expenses exclude finance cost and taxation</t>
  </si>
  <si>
    <t>Finance cost</t>
  </si>
  <si>
    <t>- Company and subsidiary companies</t>
  </si>
  <si>
    <t>basic</t>
  </si>
  <si>
    <t>diluted</t>
  </si>
  <si>
    <t>RM '000</t>
  </si>
  <si>
    <t>UNAUDITED CONDENSED CONSOLIDATED CASH FLOW STATEMENT</t>
  </si>
  <si>
    <t>Operating activities</t>
  </si>
  <si>
    <t>Cash from operations</t>
  </si>
  <si>
    <t>Net cash flow from operating activities</t>
  </si>
  <si>
    <t>Investing activities</t>
  </si>
  <si>
    <t>Purchase of property, plant and equipment</t>
  </si>
  <si>
    <t>Net cash flow from investing activities</t>
  </si>
  <si>
    <t>Financing activities</t>
  </si>
  <si>
    <t>Interest paid</t>
  </si>
  <si>
    <t>Net cash flow from financing activities</t>
  </si>
  <si>
    <t>Changes in cash and cash equivalents</t>
  </si>
  <si>
    <t>Cash and cash equivalents at beginning of the period</t>
  </si>
  <si>
    <t>Cash and cash equivalents at end of the period</t>
  </si>
  <si>
    <t>FAX NO: 03-2026 3670</t>
  </si>
  <si>
    <t>Share</t>
  </si>
  <si>
    <t>Capital</t>
  </si>
  <si>
    <t>capital</t>
  </si>
  <si>
    <t>reserves</t>
  </si>
  <si>
    <t>Accumulated</t>
  </si>
  <si>
    <t>losses</t>
  </si>
  <si>
    <t>Total</t>
  </si>
  <si>
    <t>FR:  SUNWAY INFRASTRUCTURE BERHAD (405897-V)</t>
  </si>
  <si>
    <t>Expressway development expenditure</t>
  </si>
  <si>
    <t>Cash and bank balances</t>
  </si>
  <si>
    <t>Amount due to corporate shareholders</t>
  </si>
  <si>
    <t>At 1 January 2002</t>
  </si>
  <si>
    <t>Reclassification of capital reserve upon combination in 2002</t>
  </si>
  <si>
    <t>Merger</t>
  </si>
  <si>
    <t>Loss for the period</t>
  </si>
  <si>
    <t>FAX NO: 03-5634 1349</t>
  </si>
  <si>
    <t>YTD</t>
  </si>
  <si>
    <t>Deferred Income</t>
  </si>
  <si>
    <t>Share premium</t>
  </si>
  <si>
    <t>Merger reserve</t>
  </si>
  <si>
    <t>Effect of Listing Exercise</t>
  </si>
  <si>
    <t xml:space="preserve">Share </t>
  </si>
  <si>
    <t>premium</t>
  </si>
  <si>
    <t>Interest received</t>
  </si>
  <si>
    <t>Proceeds from issue of shares</t>
  </si>
  <si>
    <t>Repayment of advances</t>
  </si>
  <si>
    <t>Other investments</t>
  </si>
  <si>
    <t>Receivables</t>
  </si>
  <si>
    <t>Short term deposits</t>
  </si>
  <si>
    <t>Payables and accruals</t>
  </si>
  <si>
    <t>Trade payables</t>
  </si>
  <si>
    <t>Loss from ordinary activities before taxation</t>
  </si>
  <si>
    <t>Loss after taxation</t>
  </si>
  <si>
    <t>Loss per share (sen)</t>
  </si>
  <si>
    <t>TO:  BURSA MALAYSIA SECURITIES BERHAD</t>
  </si>
  <si>
    <t>Dividend paid to minority shareholders</t>
  </si>
  <si>
    <t>CURRENT YEAR</t>
  </si>
  <si>
    <t>PRECEDING YEAR</t>
  </si>
  <si>
    <t>Development expenditure</t>
  </si>
  <si>
    <t xml:space="preserve">                                                                                                                                                          </t>
  </si>
  <si>
    <t xml:space="preserve">Proceeds from disposal of fixed assets </t>
  </si>
  <si>
    <t>Acquisition of club membership</t>
  </si>
  <si>
    <t xml:space="preserve">Other operating income </t>
  </si>
  <si>
    <t>Government grants received</t>
  </si>
  <si>
    <t>FAX NO: 03-5639 9507</t>
  </si>
  <si>
    <t xml:space="preserve">AS AT </t>
  </si>
  <si>
    <t>INDIVIDUAL</t>
  </si>
  <si>
    <t>CUMULATIVE</t>
  </si>
  <si>
    <t xml:space="preserve">UNAUDITED CONDENSED CONSOLIDATED STATEMENT OF CHANGES IN EQUITY </t>
  </si>
  <si>
    <t>reserve</t>
  </si>
  <si>
    <t>At 1 January 2005</t>
  </si>
  <si>
    <t>CORRESPONDING QUARTER</t>
  </si>
  <si>
    <t>CORRESPONDING PERIOD</t>
  </si>
  <si>
    <t>N/A</t>
  </si>
  <si>
    <t>Net assets per share (RM)</t>
  </si>
  <si>
    <t>At 30 June 2006</t>
  </si>
  <si>
    <t>Profit from operations</t>
  </si>
  <si>
    <t>At 1 July 2006</t>
  </si>
  <si>
    <t>Tax recoverables</t>
  </si>
  <si>
    <t>Borrowings</t>
  </si>
  <si>
    <t>ASSETS</t>
  </si>
  <si>
    <t>Non-Current Assets</t>
  </si>
  <si>
    <t>Current Assets</t>
  </si>
  <si>
    <t>TOTAL ASSETS</t>
  </si>
  <si>
    <t>EQUITY AND LIABILITIES</t>
  </si>
  <si>
    <t>Equity attributable to equity holders of parent</t>
  </si>
  <si>
    <t>Total Equity</t>
  </si>
  <si>
    <t>Current Liabilities</t>
  </si>
  <si>
    <t xml:space="preserve">Non-current liabilities </t>
  </si>
  <si>
    <t>Total liabilities</t>
  </si>
  <si>
    <t>TOTAL EQUITY AND LIABILITIES</t>
  </si>
  <si>
    <t>AS AT</t>
  </si>
  <si>
    <t>-</t>
  </si>
  <si>
    <t>Attributable to Equity Holder of the Parent</t>
  </si>
  <si>
    <t>Net loss for the period attributable to equity holders of the parent</t>
  </si>
  <si>
    <t>Funds placed in Debt Service Reserve Account</t>
  </si>
  <si>
    <t>Less:  Amount placed in Debt Service Reserve Account</t>
  </si>
  <si>
    <t>Cash and cah equivalents at end of the period comprise the following:-</t>
  </si>
  <si>
    <t xml:space="preserve">CURRENT </t>
  </si>
  <si>
    <t>PERIOD QUARTER</t>
  </si>
  <si>
    <t>AS AT END OF</t>
  </si>
  <si>
    <t>CURRENT QUARTER</t>
  </si>
  <si>
    <t>At 31 December 2006</t>
  </si>
  <si>
    <t>16 February 2007</t>
  </si>
  <si>
    <t>AS AT PRECEDINGS</t>
  </si>
  <si>
    <t>FINANCIAL PERIOD ENDED</t>
  </si>
  <si>
    <t xml:space="preserve">FOR THE </t>
  </si>
  <si>
    <t>ENDED</t>
  </si>
  <si>
    <t>6 MONTHS</t>
  </si>
  <si>
    <t>CURRENT</t>
  </si>
  <si>
    <t>YEAR TO DATE</t>
  </si>
  <si>
    <t>FINANCIAL PERIOD</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</si>
</sst>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0_);\(#,##0.0\)"/>
    <numFmt numFmtId="186" formatCode="_(* #,##0.0_);_(* \(#,##0.0\);_(* &quot;-&quot;??_);_(@_)"/>
    <numFmt numFmtId="187" formatCode="_(* #,##0_);_(* \(#,##0\);_(* &quot;-&quot;??_);_(@_)"/>
    <numFmt numFmtId="188" formatCode="0.0"/>
    <numFmt numFmtId="189" formatCode="#,##0.000_);\(#,##0.000\)"/>
    <numFmt numFmtId="190" formatCode="#,##0.0"/>
    <numFmt numFmtId="191" formatCode="_(* #,##0.000_);_(* \(#,##0.000\);_(* &quot;-&quot;??_);_(@_)"/>
    <numFmt numFmtId="192" formatCode="#,##0.0000_);\(#,##0.0000\)"/>
    <numFmt numFmtId="193" formatCode="_(* #,##0.0_);_(* \(#,##0.0\);_(* &quot;-&quot;?_);_(@_)"/>
    <numFmt numFmtId="194" formatCode="#,##0.0000"/>
    <numFmt numFmtId="195" formatCode="_(* #,##0.0000_);_(* \(#,##0.0000\);_(* &quot;-&quot;??_);_(@_)"/>
    <numFmt numFmtId="196" formatCode="_(* #,##0.00000_);_(* \(#,##0.00000\);_(* &quot;-&quot;??_);_(@_)"/>
    <numFmt numFmtId="197" formatCode="_(* #,##0.000000_);_(* \(#,##0.000000\);_(* &quot;-&quot;??_);_(@_)"/>
    <numFmt numFmtId="198" formatCode="_(* #,##0.0000000_);_(* \(#,##0.0000000\);_(* &quot;-&quot;??_);_(@_)"/>
    <numFmt numFmtId="199" formatCode="_(* #,##0.00000000_);_(* \(#,##0.00000000\);_(* &quot;-&quot;??_);_(@_)"/>
    <numFmt numFmtId="200" formatCode="_(* #,##0.000000000_);_(* \(#,##0.000000000\);_(* &quot;-&quot;??_);_(@_)"/>
    <numFmt numFmtId="201" formatCode="#,##0.0;\-#,##0.0"/>
    <numFmt numFmtId="202" formatCode="d/mmm/yy"/>
    <numFmt numFmtId="203" formatCode="_-* #,##0.00000_-;\-* #,##0.00000_-;_-* &quot;-&quot;?????_-;_-@_-"/>
    <numFmt numFmtId="204" formatCode="_-* #,##0.0000_-;\-* #,##0.0000_-;_-* &quot;-&quot;????_-;_-@_-"/>
    <numFmt numFmtId="205" formatCode="&quot;$&quot;#,##0;&quot;$&quot;\-#,##0"/>
    <numFmt numFmtId="206" formatCode="&quot;$&quot;#,##0;[Red]&quot;$&quot;\-#,##0"/>
    <numFmt numFmtId="207" formatCode="&quot;$&quot;#,##0.00;&quot;$&quot;\-#,##0.00"/>
    <numFmt numFmtId="208" formatCode="&quot;$&quot;#,##0.00;[Red]&quot;$&quot;\-#,##0.00"/>
    <numFmt numFmtId="209" formatCode="_ &quot;$&quot;* #,##0_ ;_ &quot;$&quot;* \-#,##0_ ;_ &quot;$&quot;* &quot;-&quot;_ ;_ @_ "/>
    <numFmt numFmtId="210" formatCode="_ * #,##0_ ;_ * \-#,##0_ ;_ * &quot;-&quot;_ ;_ @_ "/>
    <numFmt numFmtId="211" formatCode="_ &quot;$&quot;* #,##0.00_ ;_ &quot;$&quot;* \-#,##0.00_ ;_ &quot;$&quot;* &quot;-&quot;??_ ;_ @_ "/>
    <numFmt numFmtId="212" formatCode="_ * #,##0.00_ ;_ * \-#,##0.00_ ;_ * &quot;-&quot;??_ ;_ @_ "/>
    <numFmt numFmtId="213" formatCode="#,###;\(#,###\)"/>
    <numFmt numFmtId="214" formatCode="_ * #,##0.0_ ;_ * \-#,##0.0_ ;_ * &quot;-&quot;??_ ;_ @_ "/>
    <numFmt numFmtId="215" formatCode="_ * #,##0_ ;_ * \-#,##0_ ;_ * &quot;-&quot;??_ ;_ @_ "/>
    <numFmt numFmtId="216" formatCode="#,##0_);\(#,##0\);\-_)"/>
    <numFmt numFmtId="217" formatCode="#,##0_);\(#,##0\)\-_)"/>
    <numFmt numFmtId="218" formatCode="0;[Red]0"/>
    <numFmt numFmtId="219" formatCode="_-* #,##0.0_-;\-* #,##0.0_-;_-* &quot;-&quot;?_-;_-@_-"/>
    <numFmt numFmtId="220" formatCode="_(* #,##0.0000_);_(* \(#,##0.0000\);_(* &quot;-&quot;????_);_(@_)"/>
    <numFmt numFmtId="221" formatCode="&quot;Yes&quot;;&quot;Yes&quot;;&quot;No&quot;"/>
    <numFmt numFmtId="222" formatCode="&quot;True&quot;;&quot;True&quot;;&quot;False&quot;"/>
    <numFmt numFmtId="223" formatCode="&quot;On&quot;;&quot;On&quot;;&quot;Off&quot;"/>
    <numFmt numFmtId="224" formatCode="d\-mmm\-yyyy"/>
    <numFmt numFmtId="225" formatCode="mmm\-yyyy"/>
  </numFmts>
  <fonts count="24">
    <font>
      <sz val="10"/>
      <name val="Arial"/>
      <family val="0"/>
    </font>
    <font>
      <u val="single"/>
      <sz val="10"/>
      <color indexed="36"/>
      <name val="Arial"/>
      <family val="0"/>
    </font>
    <font>
      <u val="single"/>
      <sz val="10"/>
      <color indexed="12"/>
      <name val="Arial"/>
      <family val="0"/>
    </font>
    <font>
      <sz val="14"/>
      <name val="Arial"/>
      <family val="2"/>
    </font>
    <font>
      <b/>
      <sz val="14"/>
      <name val="Arial"/>
      <family val="2"/>
    </font>
    <font>
      <i/>
      <sz val="14"/>
      <name val="Arial"/>
      <family val="2"/>
    </font>
    <font>
      <b/>
      <u val="single"/>
      <sz val="14"/>
      <name val="Arial"/>
      <family val="2"/>
    </font>
    <font>
      <sz val="14"/>
      <color indexed="8"/>
      <name val="Arial"/>
      <family val="2"/>
    </font>
    <font>
      <b/>
      <sz val="14"/>
      <color indexed="8"/>
      <name val="Arial"/>
      <family val="2"/>
    </font>
    <font>
      <i/>
      <sz val="14"/>
      <color indexed="8"/>
      <name val="Arial"/>
      <family val="2"/>
    </font>
    <font>
      <b/>
      <u val="single"/>
      <sz val="14"/>
      <color indexed="8"/>
      <name val="Arial"/>
      <family val="2"/>
    </font>
    <font>
      <sz val="12"/>
      <name val="Arial"/>
      <family val="2"/>
    </font>
    <font>
      <b/>
      <sz val="12"/>
      <name val="Arial"/>
      <family val="2"/>
    </font>
    <font>
      <b/>
      <u val="single"/>
      <sz val="12"/>
      <name val="Arial"/>
      <family val="2"/>
    </font>
    <font>
      <sz val="12"/>
      <color indexed="8"/>
      <name val="Arial"/>
      <family val="2"/>
    </font>
    <font>
      <b/>
      <i/>
      <sz val="14"/>
      <name val="Arial"/>
      <family val="2"/>
    </font>
    <font>
      <b/>
      <sz val="12"/>
      <color indexed="8"/>
      <name val="Arial"/>
      <family val="2"/>
    </font>
    <font>
      <sz val="14"/>
      <color indexed="10"/>
      <name val="Arial"/>
      <family val="2"/>
    </font>
    <font>
      <sz val="8"/>
      <name val="Tahoma"/>
      <family val="0"/>
    </font>
    <font>
      <sz val="14"/>
      <color indexed="9"/>
      <name val="Arial"/>
      <family val="2"/>
    </font>
    <font>
      <b/>
      <sz val="14"/>
      <color indexed="9"/>
      <name val="Arial"/>
      <family val="2"/>
    </font>
    <font>
      <sz val="12"/>
      <color indexed="9"/>
      <name val="Arial"/>
      <family val="2"/>
    </font>
    <font>
      <b/>
      <sz val="12"/>
      <color indexed="9"/>
      <name val="Arial"/>
      <family val="2"/>
    </font>
    <font>
      <b/>
      <sz val="8"/>
      <name val="Arial"/>
      <family val="2"/>
    </font>
  </fonts>
  <fills count="4">
    <fill>
      <patternFill/>
    </fill>
    <fill>
      <patternFill patternType="gray125"/>
    </fill>
    <fill>
      <patternFill patternType="solid">
        <fgColor indexed="62"/>
        <bgColor indexed="64"/>
      </patternFill>
    </fill>
    <fill>
      <patternFill patternType="solid">
        <fgColor indexed="13"/>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style="double"/>
    </border>
    <border>
      <left>
        <color indexed="63"/>
      </left>
      <right>
        <color indexed="63"/>
      </right>
      <top style="thin"/>
      <bottom style="thin"/>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187" fontId="7" fillId="0" borderId="0" xfId="15" applyNumberFormat="1" applyFont="1" applyFill="1" applyAlignment="1">
      <alignment/>
    </xf>
    <xf numFmtId="0" fontId="7" fillId="0" borderId="0" xfId="0" applyFont="1" applyFill="1" applyAlignment="1">
      <alignment/>
    </xf>
    <xf numFmtId="37" fontId="7" fillId="0" borderId="0" xfId="0" applyNumberFormat="1" applyFont="1" applyFill="1" applyAlignment="1">
      <alignment/>
    </xf>
    <xf numFmtId="3" fontId="7" fillId="0" borderId="0" xfId="0" applyNumberFormat="1" applyFont="1" applyFill="1" applyAlignment="1">
      <alignment/>
    </xf>
    <xf numFmtId="0" fontId="8" fillId="0" borderId="0" xfId="0" applyFont="1" applyFill="1" applyAlignment="1">
      <alignment/>
    </xf>
    <xf numFmtId="37" fontId="8" fillId="0" borderId="0" xfId="0" applyNumberFormat="1" applyFont="1" applyFill="1" applyAlignment="1">
      <alignment horizontal="right"/>
    </xf>
    <xf numFmtId="224" fontId="8" fillId="0" borderId="0" xfId="0" applyNumberFormat="1" applyFont="1" applyFill="1" applyAlignment="1">
      <alignment horizontal="right"/>
    </xf>
    <xf numFmtId="3" fontId="8" fillId="0" borderId="0" xfId="0" applyNumberFormat="1" applyFont="1" applyFill="1" applyAlignment="1">
      <alignment/>
    </xf>
    <xf numFmtId="15" fontId="8" fillId="0" borderId="0" xfId="0" applyNumberFormat="1" applyFont="1" applyFill="1" applyAlignment="1">
      <alignment horizontal="center" vertical="center" wrapText="1"/>
    </xf>
    <xf numFmtId="37" fontId="10" fillId="0" borderId="0" xfId="0" applyNumberFormat="1" applyFont="1" applyFill="1" applyAlignment="1">
      <alignment horizontal="center" vertical="center" wrapText="1"/>
    </xf>
    <xf numFmtId="37" fontId="7" fillId="0" borderId="0" xfId="0" applyNumberFormat="1" applyFont="1" applyFill="1" applyAlignment="1">
      <alignment vertical="center" wrapText="1"/>
    </xf>
    <xf numFmtId="187" fontId="7" fillId="0" borderId="0" xfId="15" applyNumberFormat="1" applyFont="1" applyFill="1" applyAlignment="1">
      <alignment horizontal="right"/>
    </xf>
    <xf numFmtId="187" fontId="7" fillId="0" borderId="1" xfId="15" applyNumberFormat="1" applyFont="1" applyFill="1" applyBorder="1" applyAlignment="1">
      <alignment/>
    </xf>
    <xf numFmtId="187" fontId="7" fillId="0" borderId="0" xfId="15" applyNumberFormat="1" applyFont="1" applyFill="1" applyBorder="1" applyAlignment="1">
      <alignment/>
    </xf>
    <xf numFmtId="187" fontId="7" fillId="0" borderId="0" xfId="15" applyNumberFormat="1" applyFont="1" applyFill="1" applyAlignment="1">
      <alignment horizontal="center"/>
    </xf>
    <xf numFmtId="3" fontId="7" fillId="0" borderId="0" xfId="0" applyNumberFormat="1" applyFont="1" applyFill="1" applyAlignment="1" quotePrefix="1">
      <alignment/>
    </xf>
    <xf numFmtId="187" fontId="7" fillId="0" borderId="0" xfId="15" applyNumberFormat="1" applyFont="1" applyFill="1" applyBorder="1" applyAlignment="1">
      <alignment horizontal="right"/>
    </xf>
    <xf numFmtId="187" fontId="7" fillId="0" borderId="1" xfId="15" applyNumberFormat="1" applyFont="1" applyFill="1" applyBorder="1" applyAlignment="1">
      <alignment horizontal="right"/>
    </xf>
    <xf numFmtId="187" fontId="7" fillId="0" borderId="2" xfId="15" applyNumberFormat="1" applyFont="1" applyFill="1" applyBorder="1" applyAlignment="1">
      <alignment/>
    </xf>
    <xf numFmtId="187" fontId="7" fillId="0" borderId="2" xfId="15" applyNumberFormat="1" applyFont="1" applyFill="1" applyBorder="1" applyAlignment="1">
      <alignment horizontal="center"/>
    </xf>
    <xf numFmtId="43" fontId="7" fillId="0" borderId="0" xfId="15" applyNumberFormat="1" applyFont="1" applyFill="1" applyAlignment="1">
      <alignment/>
    </xf>
    <xf numFmtId="43" fontId="7" fillId="0" borderId="0" xfId="15" applyNumberFormat="1" applyFont="1" applyFill="1" applyAlignment="1">
      <alignment horizontal="center"/>
    </xf>
    <xf numFmtId="37" fontId="7" fillId="0" borderId="0" xfId="0" applyNumberFormat="1" applyFont="1" applyFill="1" applyAlignment="1">
      <alignment horizontal="centerContinuous"/>
    </xf>
    <xf numFmtId="3" fontId="8" fillId="0" borderId="0" xfId="0" applyNumberFormat="1" applyFont="1" applyFill="1" applyAlignment="1">
      <alignment horizontal="centerContinuous"/>
    </xf>
    <xf numFmtId="0" fontId="3" fillId="0" borderId="0" xfId="0" applyFont="1" applyFill="1" applyAlignment="1">
      <alignment/>
    </xf>
    <xf numFmtId="0" fontId="4" fillId="0" borderId="0" xfId="0" applyFont="1" applyFill="1" applyAlignment="1">
      <alignment/>
    </xf>
    <xf numFmtId="187" fontId="3" fillId="0" borderId="0" xfId="17" applyNumberFormat="1" applyFont="1" applyFill="1" applyAlignment="1">
      <alignment/>
    </xf>
    <xf numFmtId="3" fontId="3" fillId="0" borderId="0" xfId="0" applyNumberFormat="1" applyFont="1" applyFill="1" applyAlignment="1">
      <alignment/>
    </xf>
    <xf numFmtId="187" fontId="4" fillId="0" borderId="0" xfId="17" applyNumberFormat="1" applyFont="1" applyFill="1" applyAlignment="1">
      <alignment horizontal="right"/>
    </xf>
    <xf numFmtId="0" fontId="4" fillId="0" borderId="0" xfId="0" applyFont="1" applyFill="1" applyAlignment="1" quotePrefix="1">
      <alignment horizontal="left"/>
    </xf>
    <xf numFmtId="187" fontId="4" fillId="0" borderId="0" xfId="17" applyNumberFormat="1" applyFont="1" applyFill="1" applyAlignment="1">
      <alignment/>
    </xf>
    <xf numFmtId="224" fontId="4" fillId="0" borderId="0" xfId="17" applyNumberFormat="1" applyFont="1" applyFill="1" applyAlignment="1">
      <alignment/>
    </xf>
    <xf numFmtId="3" fontId="4" fillId="0" borderId="0" xfId="0" applyNumberFormat="1" applyFont="1" applyFill="1" applyAlignment="1">
      <alignment/>
    </xf>
    <xf numFmtId="187" fontId="4" fillId="0" borderId="0" xfId="17"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3" fillId="0" borderId="0" xfId="0" applyNumberFormat="1" applyFont="1" applyFill="1" applyAlignment="1">
      <alignment vertical="center" wrapText="1"/>
    </xf>
    <xf numFmtId="187" fontId="3" fillId="0" borderId="0" xfId="17" applyNumberFormat="1" applyFont="1" applyFill="1" applyAlignment="1">
      <alignment vertical="center" wrapText="1"/>
    </xf>
    <xf numFmtId="0" fontId="6" fillId="0" borderId="0" xfId="0" applyFont="1" applyFill="1" applyAlignment="1">
      <alignment/>
    </xf>
    <xf numFmtId="37" fontId="3" fillId="0" borderId="0" xfId="0" applyNumberFormat="1" applyFont="1" applyFill="1" applyAlignment="1">
      <alignment/>
    </xf>
    <xf numFmtId="187" fontId="3" fillId="0" borderId="3" xfId="17" applyNumberFormat="1" applyFont="1" applyFill="1" applyBorder="1" applyAlignment="1">
      <alignment/>
    </xf>
    <xf numFmtId="187" fontId="3" fillId="0" borderId="4" xfId="17" applyNumberFormat="1" applyFont="1" applyFill="1" applyBorder="1" applyAlignment="1">
      <alignment/>
    </xf>
    <xf numFmtId="3" fontId="5" fillId="0" borderId="0" xfId="0" applyNumberFormat="1" applyFont="1" applyFill="1" applyAlignment="1">
      <alignment/>
    </xf>
    <xf numFmtId="3" fontId="3" fillId="0" borderId="0" xfId="0" applyNumberFormat="1" applyFont="1" applyFill="1" applyAlignment="1" quotePrefix="1">
      <alignment horizontal="left"/>
    </xf>
    <xf numFmtId="43" fontId="3" fillId="0" borderId="0" xfId="17" applyFont="1" applyFill="1" applyAlignment="1">
      <alignment/>
    </xf>
    <xf numFmtId="187" fontId="3" fillId="0" borderId="5" xfId="17" applyNumberFormat="1" applyFont="1" applyFill="1" applyBorder="1" applyAlignment="1">
      <alignment/>
    </xf>
    <xf numFmtId="187" fontId="3" fillId="0" borderId="0" xfId="17" applyNumberFormat="1" applyFont="1" applyFill="1" applyAlignment="1">
      <alignment horizontal="right"/>
    </xf>
    <xf numFmtId="37" fontId="3" fillId="0" borderId="0" xfId="0" applyNumberFormat="1" applyFont="1" applyFill="1" applyAlignment="1">
      <alignment horizontal="right"/>
    </xf>
    <xf numFmtId="187" fontId="3" fillId="0" borderId="4" xfId="17" applyNumberFormat="1" applyFont="1" applyFill="1" applyBorder="1" applyAlignment="1">
      <alignment horizontal="right"/>
    </xf>
    <xf numFmtId="3" fontId="3" fillId="0" borderId="0" xfId="0" applyNumberFormat="1" applyFont="1" applyFill="1" applyAlignment="1">
      <alignment horizontal="right"/>
    </xf>
    <xf numFmtId="3" fontId="3" fillId="0" borderId="0" xfId="0" applyNumberFormat="1" applyFont="1" applyFill="1" applyAlignment="1">
      <alignment horizontal="left"/>
    </xf>
    <xf numFmtId="0" fontId="5" fillId="0" borderId="0" xfId="0" applyFont="1" applyFill="1" applyAlignment="1">
      <alignment/>
    </xf>
    <xf numFmtId="3" fontId="3" fillId="0" borderId="4" xfId="0" applyNumberFormat="1" applyFont="1" applyFill="1" applyBorder="1" applyAlignment="1">
      <alignment/>
    </xf>
    <xf numFmtId="187" fontId="4" fillId="0" borderId="4" xfId="17" applyNumberFormat="1" applyFont="1" applyFill="1" applyBorder="1" applyAlignment="1">
      <alignment/>
    </xf>
    <xf numFmtId="187" fontId="5" fillId="0" borderId="0" xfId="17" applyNumberFormat="1" applyFont="1" applyFill="1" applyBorder="1" applyAlignment="1">
      <alignment/>
    </xf>
    <xf numFmtId="37" fontId="5" fillId="0" borderId="0" xfId="0" applyNumberFormat="1" applyFont="1" applyFill="1" applyBorder="1" applyAlignment="1">
      <alignment/>
    </xf>
    <xf numFmtId="187" fontId="15" fillId="0" borderId="4" xfId="17" applyNumberFormat="1" applyFont="1" applyFill="1" applyBorder="1" applyAlignment="1">
      <alignment/>
    </xf>
    <xf numFmtId="187" fontId="4" fillId="0" borderId="6" xfId="17" applyNumberFormat="1" applyFont="1" applyFill="1" applyBorder="1" applyAlignment="1">
      <alignment/>
    </xf>
    <xf numFmtId="187" fontId="3" fillId="0" borderId="0" xfId="17" applyNumberFormat="1" applyFont="1" applyFill="1" applyBorder="1" applyAlignment="1">
      <alignment/>
    </xf>
    <xf numFmtId="0" fontId="11" fillId="0" borderId="0" xfId="0" applyFont="1" applyFill="1" applyAlignment="1">
      <alignment/>
    </xf>
    <xf numFmtId="43" fontId="11" fillId="0" borderId="0" xfId="15" applyFont="1" applyFill="1" applyAlignment="1">
      <alignment/>
    </xf>
    <xf numFmtId="37" fontId="11" fillId="0" borderId="0" xfId="0" applyNumberFormat="1" applyFont="1" applyFill="1" applyAlignment="1">
      <alignment/>
    </xf>
    <xf numFmtId="37" fontId="12" fillId="0" borderId="0" xfId="0" applyNumberFormat="1" applyFont="1" applyFill="1" applyAlignment="1">
      <alignment/>
    </xf>
    <xf numFmtId="3" fontId="11" fillId="0" borderId="0" xfId="0" applyNumberFormat="1" applyFont="1" applyFill="1" applyAlignment="1">
      <alignment/>
    </xf>
    <xf numFmtId="0" fontId="16" fillId="0" borderId="0" xfId="0" applyFont="1" applyFill="1" applyAlignment="1">
      <alignment/>
    </xf>
    <xf numFmtId="0" fontId="14" fillId="0" borderId="0" xfId="0" applyFont="1" applyFill="1" applyAlignment="1">
      <alignment/>
    </xf>
    <xf numFmtId="37" fontId="14" fillId="0" borderId="0" xfId="0" applyNumberFormat="1" applyFont="1" applyFill="1" applyAlignment="1">
      <alignment/>
    </xf>
    <xf numFmtId="37" fontId="16" fillId="0" borderId="0" xfId="0" applyNumberFormat="1" applyFont="1" applyFill="1" applyAlignment="1">
      <alignment horizontal="right"/>
    </xf>
    <xf numFmtId="3" fontId="14" fillId="0" borderId="0" xfId="0" applyNumberFormat="1" applyFont="1" applyFill="1" applyAlignment="1">
      <alignment/>
    </xf>
    <xf numFmtId="0" fontId="12" fillId="0" borderId="0" xfId="0" applyFont="1" applyFill="1" applyAlignment="1">
      <alignment/>
    </xf>
    <xf numFmtId="0" fontId="12" fillId="0" borderId="0" xfId="0" applyFont="1" applyFill="1" applyAlignment="1">
      <alignment horizontal="center"/>
    </xf>
    <xf numFmtId="37" fontId="12" fillId="0" borderId="0" xfId="0" applyNumberFormat="1" applyFont="1" applyFill="1" applyAlignment="1">
      <alignment horizontal="right"/>
    </xf>
    <xf numFmtId="3" fontId="12" fillId="0" borderId="0" xfId="0" applyNumberFormat="1" applyFont="1" applyFill="1" applyAlignment="1">
      <alignment/>
    </xf>
    <xf numFmtId="15" fontId="12" fillId="0" borderId="0" xfId="0" applyNumberFormat="1" applyFont="1" applyFill="1" applyAlignment="1">
      <alignment/>
    </xf>
    <xf numFmtId="37" fontId="13" fillId="0" borderId="0" xfId="0" applyNumberFormat="1" applyFont="1" applyFill="1" applyAlignment="1">
      <alignment horizontal="right" vertical="center" wrapText="1"/>
    </xf>
    <xf numFmtId="37" fontId="13" fillId="0" borderId="0" xfId="0" applyNumberFormat="1" applyFont="1" applyFill="1" applyAlignment="1">
      <alignment horizontal="center" vertical="center" wrapText="1"/>
    </xf>
    <xf numFmtId="3" fontId="11" fillId="0" borderId="0" xfId="0" applyNumberFormat="1" applyFont="1" applyFill="1" applyBorder="1" applyAlignment="1">
      <alignment/>
    </xf>
    <xf numFmtId="38" fontId="11" fillId="0" borderId="0" xfId="15" applyNumberFormat="1" applyFont="1" applyFill="1" applyBorder="1" applyAlignment="1">
      <alignment/>
    </xf>
    <xf numFmtId="187" fontId="11" fillId="0" borderId="0" xfId="15" applyNumberFormat="1" applyFont="1" applyFill="1" applyBorder="1" applyAlignment="1">
      <alignment/>
    </xf>
    <xf numFmtId="187" fontId="12" fillId="0" borderId="0" xfId="15" applyNumberFormat="1" applyFont="1" applyFill="1" applyBorder="1" applyAlignment="1">
      <alignment horizontal="right"/>
    </xf>
    <xf numFmtId="38" fontId="11" fillId="0" borderId="0" xfId="0" applyNumberFormat="1" applyFont="1" applyFill="1" applyBorder="1" applyAlignment="1">
      <alignment/>
    </xf>
    <xf numFmtId="38" fontId="12" fillId="0" borderId="0" xfId="15" applyNumberFormat="1" applyFont="1" applyFill="1" applyBorder="1" applyAlignment="1">
      <alignment horizontal="right"/>
    </xf>
    <xf numFmtId="38" fontId="11" fillId="0" borderId="0" xfId="0" applyNumberFormat="1" applyFont="1" applyFill="1" applyAlignment="1">
      <alignment/>
    </xf>
    <xf numFmtId="38" fontId="11" fillId="0" borderId="0" xfId="15" applyNumberFormat="1" applyFont="1" applyFill="1" applyAlignment="1">
      <alignment/>
    </xf>
    <xf numFmtId="38" fontId="12" fillId="0" borderId="0" xfId="15" applyNumberFormat="1" applyFont="1" applyFill="1" applyAlignment="1">
      <alignment horizontal="right"/>
    </xf>
    <xf numFmtId="187" fontId="12" fillId="0" borderId="0" xfId="15" applyNumberFormat="1" applyFont="1" applyFill="1" applyBorder="1" applyAlignment="1">
      <alignment/>
    </xf>
    <xf numFmtId="187" fontId="11" fillId="0" borderId="0" xfId="15" applyNumberFormat="1" applyFont="1" applyFill="1" applyAlignment="1">
      <alignment/>
    </xf>
    <xf numFmtId="187" fontId="12" fillId="0" borderId="0" xfId="15" applyNumberFormat="1" applyFont="1" applyFill="1" applyAlignment="1">
      <alignment horizontal="right"/>
    </xf>
    <xf numFmtId="187" fontId="12" fillId="0" borderId="2" xfId="15" applyNumberFormat="1" applyFont="1" applyFill="1" applyBorder="1" applyAlignment="1">
      <alignment horizontal="right"/>
    </xf>
    <xf numFmtId="187" fontId="11" fillId="0" borderId="0" xfId="15" applyNumberFormat="1" applyFont="1" applyFill="1" applyBorder="1" applyAlignment="1">
      <alignment horizontal="right"/>
    </xf>
    <xf numFmtId="187" fontId="12" fillId="0" borderId="0" xfId="15" applyNumberFormat="1" applyFont="1" applyFill="1" applyAlignment="1">
      <alignment/>
    </xf>
    <xf numFmtId="0" fontId="7" fillId="0" borderId="0" xfId="0" applyFont="1" applyFill="1" applyAlignment="1">
      <alignment horizontal="center" vertical="center" wrapText="1"/>
    </xf>
    <xf numFmtId="3" fontId="7" fillId="0" borderId="0" xfId="0" applyNumberFormat="1" applyFont="1" applyFill="1" applyAlignment="1">
      <alignment horizontal="center" vertical="center" wrapText="1"/>
    </xf>
    <xf numFmtId="3" fontId="7" fillId="0" borderId="0" xfId="0" applyNumberFormat="1" applyFont="1" applyFill="1" applyAlignment="1">
      <alignment vertical="center" wrapText="1"/>
    </xf>
    <xf numFmtId="187" fontId="9" fillId="0" borderId="0" xfId="15" applyNumberFormat="1" applyFont="1" applyFill="1" applyAlignment="1">
      <alignment horizontal="right"/>
    </xf>
    <xf numFmtId="187" fontId="9" fillId="0" borderId="0" xfId="15" applyNumberFormat="1" applyFont="1" applyFill="1" applyAlignment="1">
      <alignment/>
    </xf>
    <xf numFmtId="187" fontId="8" fillId="0" borderId="0" xfId="15" applyNumberFormat="1" applyFont="1" applyFill="1" applyAlignment="1">
      <alignment/>
    </xf>
    <xf numFmtId="0" fontId="7" fillId="0" borderId="0" xfId="0" applyFont="1" applyFill="1" applyBorder="1" applyAlignment="1">
      <alignment/>
    </xf>
    <xf numFmtId="3" fontId="7" fillId="0" borderId="0" xfId="0" applyNumberFormat="1" applyFont="1" applyFill="1" applyBorder="1" applyAlignment="1">
      <alignment/>
    </xf>
    <xf numFmtId="37" fontId="7" fillId="0" borderId="0" xfId="0" applyNumberFormat="1" applyFont="1" applyFill="1" applyBorder="1" applyAlignment="1">
      <alignment/>
    </xf>
    <xf numFmtId="43" fontId="7" fillId="0" borderId="0" xfId="15" applyNumberFormat="1" applyFont="1" applyFill="1" applyBorder="1" applyAlignment="1">
      <alignment/>
    </xf>
    <xf numFmtId="0" fontId="17" fillId="0" borderId="0" xfId="0" applyFont="1" applyFill="1" applyAlignment="1">
      <alignment/>
    </xf>
    <xf numFmtId="3" fontId="17" fillId="0" borderId="0" xfId="0" applyNumberFormat="1" applyFont="1" applyFill="1" applyAlignment="1">
      <alignment/>
    </xf>
    <xf numFmtId="0" fontId="8" fillId="0" borderId="0" xfId="0" applyFont="1" applyFill="1" applyAlignment="1">
      <alignment horizontal="right"/>
    </xf>
    <xf numFmtId="224" fontId="8" fillId="0" borderId="0" xfId="0" applyNumberFormat="1" applyFont="1" applyFill="1" applyAlignment="1" quotePrefix="1">
      <alignment horizontal="right"/>
    </xf>
    <xf numFmtId="0" fontId="8" fillId="0" borderId="0" xfId="0" applyFont="1" applyFill="1" applyAlignment="1">
      <alignment horizontal="center" vertical="center" wrapText="1"/>
    </xf>
    <xf numFmtId="3" fontId="10" fillId="0" borderId="0" xfId="0" applyNumberFormat="1" applyFont="1" applyFill="1" applyAlignment="1">
      <alignment horizontal="center" vertical="center" wrapText="1"/>
    </xf>
    <xf numFmtId="3" fontId="8" fillId="0" borderId="0" xfId="0" applyNumberFormat="1" applyFont="1" applyFill="1" applyAlignment="1">
      <alignment horizontal="center" vertical="center" wrapText="1"/>
    </xf>
    <xf numFmtId="37" fontId="7" fillId="0" borderId="7" xfId="15" applyNumberFormat="1" applyFont="1" applyFill="1" applyBorder="1" applyAlignment="1">
      <alignment horizontal="right"/>
    </xf>
    <xf numFmtId="187" fontId="9" fillId="0" borderId="0" xfId="15" applyNumberFormat="1" applyFont="1" applyFill="1" applyBorder="1" applyAlignment="1">
      <alignment horizontal="right"/>
    </xf>
    <xf numFmtId="187" fontId="7" fillId="0" borderId="7" xfId="15" applyNumberFormat="1" applyFont="1" applyFill="1" applyBorder="1" applyAlignment="1">
      <alignment/>
    </xf>
    <xf numFmtId="187" fontId="9" fillId="0" borderId="0" xfId="15" applyNumberFormat="1" applyFont="1" applyFill="1" applyBorder="1" applyAlignment="1">
      <alignment/>
    </xf>
    <xf numFmtId="187" fontId="8" fillId="0" borderId="0" xfId="15" applyNumberFormat="1" applyFont="1" applyFill="1" applyBorder="1" applyAlignment="1">
      <alignment/>
    </xf>
    <xf numFmtId="185" fontId="7" fillId="0" borderId="0" xfId="0" applyNumberFormat="1" applyFont="1" applyFill="1" applyAlignment="1">
      <alignment/>
    </xf>
    <xf numFmtId="185" fontId="8" fillId="0" borderId="0" xfId="0" applyNumberFormat="1" applyFont="1" applyFill="1" applyAlignment="1">
      <alignment/>
    </xf>
    <xf numFmtId="185" fontId="8" fillId="0" borderId="0" xfId="0" applyNumberFormat="1" applyFont="1" applyFill="1" applyAlignment="1">
      <alignment horizontal="center" vertical="center" wrapText="1"/>
    </xf>
    <xf numFmtId="185" fontId="10" fillId="0" borderId="0" xfId="0" applyNumberFormat="1" applyFont="1" applyFill="1" applyAlignment="1">
      <alignment horizontal="center" vertical="center" wrapText="1"/>
    </xf>
    <xf numFmtId="37" fontId="7" fillId="0" borderId="0" xfId="15" applyNumberFormat="1" applyFont="1" applyFill="1" applyAlignment="1">
      <alignment/>
    </xf>
    <xf numFmtId="37" fontId="7" fillId="0" borderId="0" xfId="15" applyNumberFormat="1" applyFont="1" applyFill="1" applyAlignment="1">
      <alignment horizontal="right"/>
    </xf>
    <xf numFmtId="37" fontId="9" fillId="0" borderId="0" xfId="15" applyNumberFormat="1" applyFont="1" applyFill="1" applyBorder="1" applyAlignment="1">
      <alignment horizontal="right"/>
    </xf>
    <xf numFmtId="187" fontId="17" fillId="0" borderId="4" xfId="17" applyNumberFormat="1" applyFont="1" applyFill="1" applyBorder="1" applyAlignment="1">
      <alignment/>
    </xf>
    <xf numFmtId="224" fontId="16" fillId="0" borderId="0" xfId="0" applyNumberFormat="1" applyFont="1" applyFill="1" applyAlignment="1" quotePrefix="1">
      <alignment horizontal="right"/>
    </xf>
    <xf numFmtId="224" fontId="4" fillId="0" borderId="0" xfId="17" applyNumberFormat="1" applyFont="1" applyFill="1" applyAlignment="1" quotePrefix="1">
      <alignment horizontal="right"/>
    </xf>
    <xf numFmtId="43" fontId="7" fillId="0" borderId="0" xfId="15" applyNumberFormat="1" applyFont="1" applyFill="1" applyAlignment="1">
      <alignment horizontal="right"/>
    </xf>
    <xf numFmtId="187" fontId="7" fillId="0" borderId="0" xfId="15" applyNumberFormat="1" applyFont="1" applyFill="1" applyBorder="1" applyAlignment="1">
      <alignment horizontal="center"/>
    </xf>
    <xf numFmtId="39" fontId="7" fillId="0" borderId="0" xfId="0" applyNumberFormat="1" applyFont="1" applyFill="1" applyBorder="1" applyAlignment="1">
      <alignment/>
    </xf>
    <xf numFmtId="187" fontId="7" fillId="0" borderId="8" xfId="15" applyNumberFormat="1" applyFont="1" applyFill="1" applyBorder="1" applyAlignment="1">
      <alignment/>
    </xf>
    <xf numFmtId="187" fontId="3" fillId="0" borderId="1" xfId="17" applyNumberFormat="1" applyFont="1" applyFill="1" applyBorder="1" applyAlignment="1">
      <alignment/>
    </xf>
    <xf numFmtId="187" fontId="3" fillId="0" borderId="8" xfId="17" applyNumberFormat="1" applyFont="1" applyFill="1" applyBorder="1" applyAlignment="1">
      <alignment/>
    </xf>
    <xf numFmtId="3" fontId="19" fillId="2" borderId="0" xfId="0" applyNumberFormat="1" applyFont="1" applyFill="1" applyAlignment="1">
      <alignment/>
    </xf>
    <xf numFmtId="0" fontId="19" fillId="2" borderId="0" xfId="0" applyFont="1" applyFill="1" applyAlignment="1">
      <alignment/>
    </xf>
    <xf numFmtId="185" fontId="20" fillId="2" borderId="0" xfId="0" applyNumberFormat="1" applyFont="1" applyFill="1" applyAlignment="1">
      <alignment horizontal="center" vertical="center" wrapText="1"/>
    </xf>
    <xf numFmtId="0" fontId="19" fillId="2" borderId="0" xfId="0" applyFont="1" applyFill="1" applyAlignment="1">
      <alignment horizontal="center" vertical="center" wrapText="1"/>
    </xf>
    <xf numFmtId="0" fontId="20" fillId="2" borderId="0" xfId="0" applyFont="1" applyFill="1" applyAlignment="1">
      <alignment horizontal="center" vertical="center" wrapText="1"/>
    </xf>
    <xf numFmtId="15" fontId="20" fillId="2" borderId="0" xfId="0" applyNumberFormat="1" applyFont="1" applyFill="1" applyAlignment="1">
      <alignment horizontal="center" vertical="center" wrapText="1"/>
    </xf>
    <xf numFmtId="37" fontId="20" fillId="2" borderId="0" xfId="0" applyNumberFormat="1" applyFont="1" applyFill="1" applyAlignment="1">
      <alignment horizontal="center"/>
    </xf>
    <xf numFmtId="3" fontId="20" fillId="2" borderId="0" xfId="0" applyNumberFormat="1" applyFont="1" applyFill="1" applyAlignment="1">
      <alignment horizontal="center"/>
    </xf>
    <xf numFmtId="37" fontId="20" fillId="2" borderId="0" xfId="0" applyNumberFormat="1" applyFont="1" applyFill="1" applyAlignment="1">
      <alignment horizontal="center" vertical="center" wrapText="1"/>
    </xf>
    <xf numFmtId="3" fontId="21" fillId="2" borderId="0" xfId="0" applyNumberFormat="1" applyFont="1" applyFill="1" applyAlignment="1">
      <alignment/>
    </xf>
    <xf numFmtId="37" fontId="22" fillId="2" borderId="0" xfId="0" applyNumberFormat="1" applyFont="1" applyFill="1" applyAlignment="1">
      <alignment/>
    </xf>
    <xf numFmtId="3" fontId="21" fillId="2" borderId="0" xfId="0" applyNumberFormat="1" applyFont="1" applyFill="1" applyAlignment="1">
      <alignment horizontal="right"/>
    </xf>
    <xf numFmtId="37" fontId="22" fillId="2" borderId="0" xfId="0" applyNumberFormat="1" applyFont="1" applyFill="1" applyAlignment="1">
      <alignment horizontal="right" vertical="center" wrapText="1"/>
    </xf>
    <xf numFmtId="187" fontId="20" fillId="2" borderId="0" xfId="17" applyNumberFormat="1" applyFont="1" applyFill="1" applyAlignment="1">
      <alignment horizontal="center" vertical="center" wrapText="1"/>
    </xf>
    <xf numFmtId="15" fontId="20" fillId="2" borderId="0" xfId="17" applyNumberFormat="1" applyFont="1" applyFill="1" applyAlignment="1">
      <alignment horizontal="center" vertical="center" wrapText="1"/>
    </xf>
    <xf numFmtId="15" fontId="19" fillId="2" borderId="0" xfId="0" applyNumberFormat="1" applyFont="1" applyFill="1" applyAlignment="1">
      <alignment horizontal="center" vertical="center" wrapText="1"/>
    </xf>
    <xf numFmtId="37" fontId="6" fillId="0" borderId="0" xfId="0" applyNumberFormat="1" applyFont="1" applyFill="1" applyAlignment="1">
      <alignment horizontal="center" vertical="center" wrapText="1"/>
    </xf>
    <xf numFmtId="185" fontId="6" fillId="0" borderId="0" xfId="0" applyNumberFormat="1" applyFont="1" applyFill="1" applyAlignment="1">
      <alignment horizontal="center" vertical="center" wrapText="1"/>
    </xf>
    <xf numFmtId="3" fontId="6" fillId="0" borderId="0" xfId="0" applyNumberFormat="1" applyFont="1" applyFill="1" applyAlignment="1">
      <alignment horizontal="center" vertical="center" wrapText="1"/>
    </xf>
    <xf numFmtId="3" fontId="19" fillId="2" borderId="0" xfId="0" applyNumberFormat="1" applyFont="1" applyFill="1" applyAlignment="1">
      <alignment vertical="top"/>
    </xf>
    <xf numFmtId="37" fontId="20" fillId="2" borderId="0" xfId="0" applyNumberFormat="1" applyFont="1" applyFill="1" applyAlignment="1">
      <alignment horizontal="center" vertical="top" wrapText="1"/>
    </xf>
    <xf numFmtId="3" fontId="7" fillId="0" borderId="0" xfId="0" applyNumberFormat="1" applyFont="1" applyFill="1" applyAlignment="1">
      <alignment vertical="top"/>
    </xf>
    <xf numFmtId="37" fontId="7" fillId="0" borderId="0" xfId="0" applyNumberFormat="1" applyFont="1" applyFill="1" applyAlignment="1">
      <alignment horizontal="center"/>
    </xf>
    <xf numFmtId="37" fontId="7" fillId="0" borderId="0" xfId="0" applyNumberFormat="1" applyFont="1" applyFill="1" applyAlignment="1">
      <alignment horizontal="center" vertical="center" wrapText="1"/>
    </xf>
    <xf numFmtId="187" fontId="7" fillId="0" borderId="1" xfId="15" applyNumberFormat="1" applyFont="1" applyFill="1" applyBorder="1" applyAlignment="1">
      <alignment horizontal="center"/>
    </xf>
    <xf numFmtId="3" fontId="7" fillId="0" borderId="0" xfId="0" applyNumberFormat="1" applyFont="1" applyFill="1" applyAlignment="1">
      <alignment horizontal="center"/>
    </xf>
    <xf numFmtId="3" fontId="7" fillId="0" borderId="0" xfId="0" applyNumberFormat="1" applyFont="1" applyFill="1" applyAlignment="1">
      <alignment wrapText="1"/>
    </xf>
    <xf numFmtId="0" fontId="0" fillId="0" borderId="0" xfId="0" applyAlignment="1">
      <alignment/>
    </xf>
    <xf numFmtId="3" fontId="22" fillId="2" borderId="0" xfId="0" applyNumberFormat="1" applyFont="1" applyFill="1" applyAlignment="1">
      <alignment horizontal="center"/>
    </xf>
    <xf numFmtId="3" fontId="17" fillId="3" borderId="0" xfId="0" applyNumberFormat="1" applyFont="1" applyFill="1" applyAlignment="1">
      <alignment horizontal="left"/>
    </xf>
  </cellXfs>
  <cellStyles count="9">
    <cellStyle name="Normal" xfId="0"/>
    <cellStyle name="Comma" xfId="15"/>
    <cellStyle name="Comma [0]" xfId="16"/>
    <cellStyle name="Comma_SBTChange Equity"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71</xdr:row>
      <xdr:rowOff>276225</xdr:rowOff>
    </xdr:from>
    <xdr:to>
      <xdr:col>8</xdr:col>
      <xdr:colOff>1571625</xdr:colOff>
      <xdr:row>75</xdr:row>
      <xdr:rowOff>0</xdr:rowOff>
    </xdr:to>
    <xdr:sp>
      <xdr:nvSpPr>
        <xdr:cNvPr id="1" name="TextBox 1"/>
        <xdr:cNvSpPr txBox="1">
          <a:spLocks noChangeArrowheads="1"/>
        </xdr:cNvSpPr>
      </xdr:nvSpPr>
      <xdr:spPr>
        <a:xfrm>
          <a:off x="19050" y="14506575"/>
          <a:ext cx="7905750" cy="981075"/>
        </a:xfrm>
        <a:prstGeom prst="rect">
          <a:avLst/>
        </a:prstGeom>
        <a:solidFill>
          <a:srgbClr val="FFFFFF"/>
        </a:solidFill>
        <a:ln w="9525" cmpd="sng">
          <a:noFill/>
        </a:ln>
      </xdr:spPr>
      <xdr:txBody>
        <a:bodyPr vertOverflow="clip" wrap="square"/>
        <a:p>
          <a:pPr algn="just">
            <a:defRPr/>
          </a:pPr>
          <a:r>
            <a:rPr lang="en-US" cap="none" sz="1400" b="1" i="0" u="none" baseline="0">
              <a:latin typeface="Arial"/>
              <a:ea typeface="Arial"/>
              <a:cs typeface="Arial"/>
            </a:rPr>
            <a:t>(The Unaudited Condensed Consolidated Balance Sheet should be read in conjunction with the Group's Annual Audited Financial Statements for the period ended 30 June 2006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40</xdr:row>
      <xdr:rowOff>209550</xdr:rowOff>
    </xdr:from>
    <xdr:to>
      <xdr:col>13</xdr:col>
      <xdr:colOff>1800225</xdr:colOff>
      <xdr:row>44</xdr:row>
      <xdr:rowOff>0</xdr:rowOff>
    </xdr:to>
    <xdr:sp>
      <xdr:nvSpPr>
        <xdr:cNvPr id="1" name="TextBox 2"/>
        <xdr:cNvSpPr txBox="1">
          <a:spLocks noChangeArrowheads="1"/>
        </xdr:cNvSpPr>
      </xdr:nvSpPr>
      <xdr:spPr>
        <a:xfrm>
          <a:off x="57150" y="10544175"/>
          <a:ext cx="11449050" cy="704850"/>
        </a:xfrm>
        <a:prstGeom prst="rect">
          <a:avLst/>
        </a:prstGeom>
        <a:solidFill>
          <a:srgbClr val="FFFFFF"/>
        </a:solidFill>
        <a:ln w="9525" cmpd="sng">
          <a:noFill/>
        </a:ln>
      </xdr:spPr>
      <xdr:txBody>
        <a:bodyPr vertOverflow="clip" wrap="square"/>
        <a:p>
          <a:pPr algn="just">
            <a:defRPr/>
          </a:pPr>
          <a:r>
            <a:rPr lang="en-US" cap="none" sz="1400" b="1" i="0" u="none" baseline="0">
              <a:latin typeface="Arial"/>
              <a:ea typeface="Arial"/>
              <a:cs typeface="Arial"/>
            </a:rPr>
            <a:t>(The Unaudited Condensed Consolidated Income Statements should be read in conjunction with the Group's Annual Audited Financial Statements for the period ended 30 June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16</xdr:row>
      <xdr:rowOff>85725</xdr:rowOff>
    </xdr:from>
    <xdr:to>
      <xdr:col>5</xdr:col>
      <xdr:colOff>85725</xdr:colOff>
      <xdr:row>16</xdr:row>
      <xdr:rowOff>85725</xdr:rowOff>
    </xdr:to>
    <xdr:sp>
      <xdr:nvSpPr>
        <xdr:cNvPr id="1" name="Line 1"/>
        <xdr:cNvSpPr>
          <a:spLocks/>
        </xdr:cNvSpPr>
      </xdr:nvSpPr>
      <xdr:spPr>
        <a:xfrm flipH="1">
          <a:off x="2543175" y="1809750"/>
          <a:ext cx="10763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xdr:row>
      <xdr:rowOff>114300</xdr:rowOff>
    </xdr:from>
    <xdr:to>
      <xdr:col>10</xdr:col>
      <xdr:colOff>0</xdr:colOff>
      <xdr:row>16</xdr:row>
      <xdr:rowOff>114300</xdr:rowOff>
    </xdr:to>
    <xdr:sp>
      <xdr:nvSpPr>
        <xdr:cNvPr id="2" name="Line 2"/>
        <xdr:cNvSpPr>
          <a:spLocks/>
        </xdr:cNvSpPr>
      </xdr:nvSpPr>
      <xdr:spPr>
        <a:xfrm>
          <a:off x="6781800" y="1838325"/>
          <a:ext cx="10763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47</xdr:row>
      <xdr:rowOff>38100</xdr:rowOff>
    </xdr:from>
    <xdr:to>
      <xdr:col>10</xdr:col>
      <xdr:colOff>0</xdr:colOff>
      <xdr:row>50</xdr:row>
      <xdr:rowOff>142875</xdr:rowOff>
    </xdr:to>
    <xdr:sp>
      <xdr:nvSpPr>
        <xdr:cNvPr id="3" name="TextBox 3"/>
        <xdr:cNvSpPr txBox="1">
          <a:spLocks noChangeArrowheads="1"/>
        </xdr:cNvSpPr>
      </xdr:nvSpPr>
      <xdr:spPr>
        <a:xfrm>
          <a:off x="38100" y="6400800"/>
          <a:ext cx="7820025" cy="704850"/>
        </a:xfrm>
        <a:prstGeom prst="rect">
          <a:avLst/>
        </a:prstGeom>
        <a:solidFill>
          <a:srgbClr val="FFFFFF"/>
        </a:solidFill>
        <a:ln w="9525" cmpd="sng">
          <a:noFill/>
        </a:ln>
      </xdr:spPr>
      <xdr:txBody>
        <a:bodyPr vertOverflow="clip" wrap="square"/>
        <a:p>
          <a:pPr algn="just">
            <a:defRPr/>
          </a:pPr>
          <a:r>
            <a:rPr lang="en-US" cap="none" sz="1200" b="1" i="0" u="none" baseline="0">
              <a:latin typeface="Arial"/>
              <a:ea typeface="Arial"/>
              <a:cs typeface="Arial"/>
            </a:rPr>
            <a:t>(The Unaudited Condensed Consolidated Statement of Changes in Equity should be read in conjunction with the Group's Annual Audited Financial Statements for the period ended 30 June 2006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70</xdr:row>
      <xdr:rowOff>28575</xdr:rowOff>
    </xdr:from>
    <xdr:to>
      <xdr:col>13</xdr:col>
      <xdr:colOff>0</xdr:colOff>
      <xdr:row>73</xdr:row>
      <xdr:rowOff>28575</xdr:rowOff>
    </xdr:to>
    <xdr:sp>
      <xdr:nvSpPr>
        <xdr:cNvPr id="1" name="TextBox 1"/>
        <xdr:cNvSpPr txBox="1">
          <a:spLocks noChangeArrowheads="1"/>
        </xdr:cNvSpPr>
      </xdr:nvSpPr>
      <xdr:spPr>
        <a:xfrm>
          <a:off x="9525" y="14277975"/>
          <a:ext cx="10229850" cy="685800"/>
        </a:xfrm>
        <a:prstGeom prst="rect">
          <a:avLst/>
        </a:prstGeom>
        <a:solidFill>
          <a:srgbClr val="FFFFFF"/>
        </a:solidFill>
        <a:ln w="9525" cmpd="sng">
          <a:noFill/>
        </a:ln>
      </xdr:spPr>
      <xdr:txBody>
        <a:bodyPr vertOverflow="clip" wrap="square"/>
        <a:p>
          <a:pPr algn="just">
            <a:defRPr/>
          </a:pPr>
          <a:r>
            <a:rPr lang="en-US" cap="none" sz="1400" b="1" i="0" u="none" baseline="0">
              <a:latin typeface="Arial"/>
              <a:ea typeface="Arial"/>
              <a:cs typeface="Arial"/>
            </a:rPr>
            <a:t>(The Unaudited Condensed Consolidated Cash Flow Statements should be read in conjunction with the Group's Annual Audited Financial Statements for the period ended 30 June 2006 and the accompanying explanatory notes attached to the interim financial statements)</a:t>
          </a:r>
        </a:p>
      </xdr:txBody>
    </xdr:sp>
    <xdr:clientData/>
  </xdr:twoCellAnchor>
  <xdr:twoCellAnchor>
    <xdr:from>
      <xdr:col>0</xdr:col>
      <xdr:colOff>0</xdr:colOff>
      <xdr:row>66</xdr:row>
      <xdr:rowOff>9525</xdr:rowOff>
    </xdr:from>
    <xdr:to>
      <xdr:col>12</xdr:col>
      <xdr:colOff>1362075</xdr:colOff>
      <xdr:row>69</xdr:row>
      <xdr:rowOff>19050</xdr:rowOff>
    </xdr:to>
    <xdr:sp>
      <xdr:nvSpPr>
        <xdr:cNvPr id="2" name="TextBox 3"/>
        <xdr:cNvSpPr txBox="1">
          <a:spLocks noChangeArrowheads="1"/>
        </xdr:cNvSpPr>
      </xdr:nvSpPr>
      <xdr:spPr>
        <a:xfrm>
          <a:off x="0" y="13344525"/>
          <a:ext cx="10153650" cy="69532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The amount placed in the Debt Service Reserve Account represents 50% of the face value of the Al-Bai Bithaman Ajil Islamic Debts Securities repayment by the subsidiary company due in August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77"/>
  <sheetViews>
    <sheetView zoomScale="65" zoomScaleNormal="65" zoomScaleSheetLayoutView="75" workbookViewId="0" topLeftCell="A1">
      <selection activeCell="I8" sqref="I8"/>
    </sheetView>
  </sheetViews>
  <sheetFormatPr defaultColWidth="9.140625" defaultRowHeight="12.75"/>
  <cols>
    <col min="1" max="1" width="9.57421875" style="4" customWidth="1"/>
    <col min="2" max="2" width="8.421875" style="4" customWidth="1"/>
    <col min="3" max="3" width="11.140625" style="4" customWidth="1"/>
    <col min="4" max="4" width="8.421875" style="4" customWidth="1"/>
    <col min="5" max="5" width="13.140625" style="4" customWidth="1"/>
    <col min="6" max="6" width="12.7109375" style="4" customWidth="1"/>
    <col min="7" max="7" width="26.7109375" style="113" bestFit="1" customWidth="1"/>
    <col min="8" max="8" width="5.140625" style="2" customWidth="1"/>
    <col min="9" max="9" width="31.57421875" style="2" bestFit="1" customWidth="1"/>
    <col min="10" max="10" width="15.7109375" style="4" bestFit="1" customWidth="1"/>
    <col min="11" max="16384" width="9.140625" style="4" customWidth="1"/>
  </cols>
  <sheetData>
    <row r="1" spans="1:9" ht="18">
      <c r="A1" s="5" t="s">
        <v>64</v>
      </c>
      <c r="B1" s="2"/>
      <c r="C1" s="2"/>
      <c r="D1" s="2"/>
      <c r="E1" s="2"/>
      <c r="F1" s="2"/>
      <c r="I1" s="103" t="s">
        <v>29</v>
      </c>
    </row>
    <row r="2" spans="1:9" ht="18">
      <c r="A2" s="5" t="s">
        <v>37</v>
      </c>
      <c r="B2" s="2"/>
      <c r="C2" s="2"/>
      <c r="D2" s="2"/>
      <c r="E2" s="2"/>
      <c r="F2" s="2"/>
      <c r="I2" s="6" t="s">
        <v>74</v>
      </c>
    </row>
    <row r="3" spans="1:9" ht="18">
      <c r="A3" s="5"/>
      <c r="B3" s="2"/>
      <c r="C3" s="2"/>
      <c r="D3" s="2"/>
      <c r="E3" s="2"/>
      <c r="F3" s="2"/>
      <c r="I3" s="103"/>
    </row>
    <row r="4" spans="1:9" ht="18">
      <c r="A4" s="5" t="s">
        <v>0</v>
      </c>
      <c r="B4" s="2"/>
      <c r="C4" s="2"/>
      <c r="D4" s="2"/>
      <c r="E4" s="2"/>
      <c r="F4" s="2"/>
      <c r="G4" s="114"/>
      <c r="H4" s="5"/>
      <c r="I4" s="104" t="s">
        <v>113</v>
      </c>
    </row>
    <row r="6" spans="1:9" ht="18">
      <c r="A6" s="129"/>
      <c r="B6" s="129"/>
      <c r="C6" s="129"/>
      <c r="D6" s="129"/>
      <c r="E6" s="129"/>
      <c r="F6" s="130"/>
      <c r="G6" s="131" t="s">
        <v>110</v>
      </c>
      <c r="H6" s="132"/>
      <c r="I6" s="133" t="s">
        <v>114</v>
      </c>
    </row>
    <row r="7" spans="1:9" ht="36">
      <c r="A7" s="129"/>
      <c r="B7" s="129"/>
      <c r="C7" s="129"/>
      <c r="D7" s="129"/>
      <c r="E7" s="129"/>
      <c r="F7" s="130"/>
      <c r="G7" s="131" t="s">
        <v>111</v>
      </c>
      <c r="H7" s="132"/>
      <c r="I7" s="133" t="s">
        <v>115</v>
      </c>
    </row>
    <row r="8" spans="1:11" ht="18">
      <c r="A8" s="129"/>
      <c r="B8" s="129"/>
      <c r="C8" s="129"/>
      <c r="D8" s="129"/>
      <c r="E8" s="129"/>
      <c r="F8" s="130"/>
      <c r="G8" s="134">
        <v>39082</v>
      </c>
      <c r="H8" s="134"/>
      <c r="I8" s="134">
        <v>38898</v>
      </c>
      <c r="J8" s="9"/>
      <c r="K8" s="9"/>
    </row>
    <row r="9" spans="1:10" ht="18">
      <c r="A9" s="28"/>
      <c r="B9" s="28"/>
      <c r="C9" s="28"/>
      <c r="D9" s="28"/>
      <c r="E9" s="28"/>
      <c r="F9" s="25"/>
      <c r="G9" s="146" t="s">
        <v>2</v>
      </c>
      <c r="H9" s="35"/>
      <c r="I9" s="147" t="s">
        <v>2</v>
      </c>
      <c r="J9" s="28"/>
    </row>
    <row r="10" spans="6:9" ht="18">
      <c r="F10" s="2"/>
      <c r="G10" s="116"/>
      <c r="H10" s="92"/>
      <c r="I10" s="106"/>
    </row>
    <row r="11" spans="1:9" ht="18">
      <c r="A11" s="8" t="s">
        <v>90</v>
      </c>
      <c r="F11" s="2"/>
      <c r="G11" s="116"/>
      <c r="H11" s="92"/>
      <c r="I11" s="107"/>
    </row>
    <row r="12" spans="1:9" ht="18">
      <c r="A12" s="8" t="s">
        <v>91</v>
      </c>
      <c r="F12" s="2"/>
      <c r="G12" s="116"/>
      <c r="H12" s="92"/>
      <c r="I12" s="106"/>
    </row>
    <row r="13" spans="6:9" ht="12" customHeight="1">
      <c r="F13" s="93"/>
      <c r="H13" s="93"/>
      <c r="I13" s="93"/>
    </row>
    <row r="14" spans="1:9" ht="18">
      <c r="A14" s="4" t="s">
        <v>3</v>
      </c>
      <c r="G14" s="117">
        <v>3538</v>
      </c>
      <c r="H14" s="1"/>
      <c r="I14" s="1">
        <v>3804</v>
      </c>
    </row>
    <row r="15" spans="7:18" ht="12" customHeight="1">
      <c r="G15" s="117"/>
      <c r="H15" s="1"/>
      <c r="I15" s="1"/>
      <c r="R15" s="9"/>
    </row>
    <row r="16" spans="1:9" ht="20.25" customHeight="1">
      <c r="A16" s="4" t="s">
        <v>38</v>
      </c>
      <c r="G16" s="117">
        <v>1258997</v>
      </c>
      <c r="H16" s="1"/>
      <c r="I16" s="1">
        <v>1261221</v>
      </c>
    </row>
    <row r="17" spans="7:9" ht="12" customHeight="1">
      <c r="G17" s="117"/>
      <c r="H17" s="1"/>
      <c r="I17" s="1"/>
    </row>
    <row r="18" spans="1:9" ht="18">
      <c r="A18" s="4" t="s">
        <v>56</v>
      </c>
      <c r="G18" s="117">
        <v>18</v>
      </c>
      <c r="H18" s="1"/>
      <c r="I18" s="1">
        <v>18</v>
      </c>
    </row>
    <row r="19" spans="7:9" ht="12" customHeight="1">
      <c r="G19" s="118"/>
      <c r="H19" s="12"/>
      <c r="I19" s="12"/>
    </row>
    <row r="20" spans="7:9" ht="18.75">
      <c r="G20" s="108">
        <f>SUM(G14:G18)</f>
        <v>1262553</v>
      </c>
      <c r="H20" s="94"/>
      <c r="I20" s="108">
        <f>SUM(I14:I18)</f>
        <v>1265043</v>
      </c>
    </row>
    <row r="21" spans="7:9" ht="18.75">
      <c r="G21" s="119"/>
      <c r="H21" s="94"/>
      <c r="I21" s="109"/>
    </row>
    <row r="22" spans="1:9" ht="18">
      <c r="A22" s="8" t="s">
        <v>92</v>
      </c>
      <c r="G22" s="1"/>
      <c r="H22" s="1"/>
      <c r="I22" s="1"/>
    </row>
    <row r="23" spans="7:9" ht="12" customHeight="1">
      <c r="G23" s="1"/>
      <c r="H23" s="1"/>
      <c r="I23" s="1"/>
    </row>
    <row r="24" spans="1:9" ht="18.75" customHeight="1">
      <c r="A24" s="4" t="s">
        <v>57</v>
      </c>
      <c r="G24" s="1">
        <v>2807</v>
      </c>
      <c r="H24" s="1"/>
      <c r="I24" s="1">
        <v>2954</v>
      </c>
    </row>
    <row r="25" spans="7:9" ht="12" customHeight="1">
      <c r="G25" s="1"/>
      <c r="H25" s="1"/>
      <c r="I25" s="1"/>
    </row>
    <row r="26" spans="1:9" ht="18">
      <c r="A26" s="4" t="s">
        <v>58</v>
      </c>
      <c r="G26" s="1">
        <v>112319</v>
      </c>
      <c r="H26" s="1"/>
      <c r="I26" s="1">
        <v>102419</v>
      </c>
    </row>
    <row r="27" spans="7:9" ht="12" customHeight="1">
      <c r="G27" s="1"/>
      <c r="H27" s="1"/>
      <c r="I27" s="1"/>
    </row>
    <row r="28" spans="1:9" ht="18">
      <c r="A28" s="4" t="s">
        <v>39</v>
      </c>
      <c r="G28" s="1">
        <v>1441</v>
      </c>
      <c r="H28" s="1"/>
      <c r="I28" s="1">
        <v>373</v>
      </c>
    </row>
    <row r="29" spans="7:9" ht="12" customHeight="1">
      <c r="G29" s="1"/>
      <c r="H29" s="1"/>
      <c r="I29" s="1"/>
    </row>
    <row r="30" spans="1:9" ht="18">
      <c r="A30" s="4" t="s">
        <v>88</v>
      </c>
      <c r="G30" s="1">
        <v>16</v>
      </c>
      <c r="H30" s="1"/>
      <c r="I30" s="1">
        <v>14</v>
      </c>
    </row>
    <row r="31" spans="7:9" ht="12" customHeight="1">
      <c r="G31" s="1"/>
      <c r="H31" s="1"/>
      <c r="I31" s="1"/>
    </row>
    <row r="32" spans="7:9" ht="18.75">
      <c r="G32" s="110">
        <f>SUM(G24:G30)</f>
        <v>116583</v>
      </c>
      <c r="H32" s="95"/>
      <c r="I32" s="110">
        <f>SUM(I24:I31)</f>
        <v>105760</v>
      </c>
    </row>
    <row r="33" spans="1:9" ht="19.5" thickBot="1">
      <c r="A33" s="8" t="s">
        <v>93</v>
      </c>
      <c r="G33" s="126">
        <f>G20+G32</f>
        <v>1379136</v>
      </c>
      <c r="H33" s="95"/>
      <c r="I33" s="126">
        <f>I20+I32</f>
        <v>1370803</v>
      </c>
    </row>
    <row r="34" spans="1:9" ht="18.75">
      <c r="A34" s="8"/>
      <c r="G34" s="14"/>
      <c r="H34" s="95"/>
      <c r="I34" s="14"/>
    </row>
    <row r="35" spans="1:9" ht="18.75">
      <c r="A35" s="8" t="s">
        <v>94</v>
      </c>
      <c r="G35" s="111"/>
      <c r="H35" s="95"/>
      <c r="I35" s="111"/>
    </row>
    <row r="36" spans="1:9" ht="18.75">
      <c r="A36" s="8" t="s">
        <v>95</v>
      </c>
      <c r="G36" s="111"/>
      <c r="H36" s="95"/>
      <c r="I36" s="111"/>
    </row>
    <row r="37" spans="1:9" ht="8.25" customHeight="1">
      <c r="A37" s="8"/>
      <c r="G37" s="111"/>
      <c r="H37" s="95"/>
      <c r="I37" s="111"/>
    </row>
    <row r="38" spans="1:9" ht="18">
      <c r="A38" s="4" t="s">
        <v>5</v>
      </c>
      <c r="G38" s="1">
        <v>90000</v>
      </c>
      <c r="H38" s="1"/>
      <c r="I38" s="1">
        <v>90000</v>
      </c>
    </row>
    <row r="39" spans="7:9" ht="9.75" customHeight="1">
      <c r="G39" s="1"/>
      <c r="H39" s="1"/>
      <c r="I39" s="1"/>
    </row>
    <row r="40" spans="1:9" ht="18">
      <c r="A40" s="4" t="s">
        <v>48</v>
      </c>
      <c r="G40" s="1">
        <v>53633</v>
      </c>
      <c r="H40" s="1"/>
      <c r="I40" s="1">
        <v>53633</v>
      </c>
    </row>
    <row r="41" spans="7:9" ht="9" customHeight="1">
      <c r="G41" s="1"/>
      <c r="H41" s="1"/>
      <c r="I41" s="1"/>
    </row>
    <row r="42" spans="1:9" ht="18">
      <c r="A42" s="4" t="s">
        <v>49</v>
      </c>
      <c r="G42" s="12">
        <v>60000</v>
      </c>
      <c r="H42" s="12"/>
      <c r="I42" s="12">
        <v>60000</v>
      </c>
    </row>
    <row r="43" spans="7:9" ht="9" customHeight="1">
      <c r="G43" s="1"/>
      <c r="H43" s="1"/>
      <c r="I43" s="1"/>
    </row>
    <row r="44" spans="1:9" ht="18">
      <c r="A44" s="4" t="s">
        <v>6</v>
      </c>
      <c r="G44" s="1">
        <v>-196460</v>
      </c>
      <c r="H44" s="1"/>
      <c r="I44" s="1">
        <v>-158047</v>
      </c>
    </row>
    <row r="45" spans="1:9" ht="9.75" customHeight="1">
      <c r="A45" s="8"/>
      <c r="G45" s="13"/>
      <c r="H45" s="1"/>
      <c r="I45" s="13"/>
    </row>
    <row r="46" spans="1:9" ht="18">
      <c r="A46" s="8" t="s">
        <v>96</v>
      </c>
      <c r="G46" s="110">
        <f>SUM(G38:G44)</f>
        <v>7173</v>
      </c>
      <c r="H46" s="14"/>
      <c r="I46" s="110">
        <f>SUM(I38:I44)</f>
        <v>45586</v>
      </c>
    </row>
    <row r="47" spans="1:9" ht="18">
      <c r="A47" s="8"/>
      <c r="G47" s="14"/>
      <c r="H47" s="14"/>
      <c r="I47" s="14"/>
    </row>
    <row r="48" spans="1:9" ht="18">
      <c r="A48" s="8" t="s">
        <v>98</v>
      </c>
      <c r="G48" s="14"/>
      <c r="H48" s="14"/>
      <c r="I48" s="14"/>
    </row>
    <row r="49" spans="1:9" ht="18">
      <c r="A49" s="4" t="s">
        <v>89</v>
      </c>
      <c r="G49" s="14">
        <f>847556+20000</f>
        <v>867556</v>
      </c>
      <c r="H49" s="1"/>
      <c r="I49" s="14">
        <v>969192</v>
      </c>
    </row>
    <row r="50" spans="7:9" ht="9" customHeight="1">
      <c r="G50" s="14"/>
      <c r="H50" s="1"/>
      <c r="I50" s="14"/>
    </row>
    <row r="51" spans="1:9" ht="18">
      <c r="A51" s="4" t="s">
        <v>47</v>
      </c>
      <c r="G51" s="1">
        <v>331339</v>
      </c>
      <c r="H51" s="1"/>
      <c r="I51" s="1">
        <v>331925</v>
      </c>
    </row>
    <row r="52" spans="7:9" ht="11.25" customHeight="1">
      <c r="G52" s="1"/>
      <c r="H52" s="1"/>
      <c r="I52" s="1"/>
    </row>
    <row r="53" spans="7:9" ht="18">
      <c r="G53" s="110">
        <f>SUM(G49:G51)</f>
        <v>1198895</v>
      </c>
      <c r="H53" s="1"/>
      <c r="I53" s="110">
        <f>SUM(I49:I51)</f>
        <v>1301117</v>
      </c>
    </row>
    <row r="54" spans="7:9" ht="18">
      <c r="G54" s="14"/>
      <c r="H54" s="1"/>
      <c r="I54" s="14"/>
    </row>
    <row r="55" spans="1:9" ht="18">
      <c r="A55" s="8" t="s">
        <v>97</v>
      </c>
      <c r="G55" s="1"/>
      <c r="H55" s="1"/>
      <c r="I55" s="1"/>
    </row>
    <row r="56" spans="7:9" ht="12" customHeight="1">
      <c r="G56" s="1"/>
      <c r="H56" s="1"/>
      <c r="I56" s="1"/>
    </row>
    <row r="57" spans="2:9" ht="18" hidden="1">
      <c r="B57" s="4" t="s">
        <v>60</v>
      </c>
      <c r="G57" s="1">
        <v>0</v>
      </c>
      <c r="H57" s="1"/>
      <c r="I57" s="1">
        <v>0</v>
      </c>
    </row>
    <row r="58" spans="7:9" ht="12" customHeight="1" hidden="1">
      <c r="G58" s="1"/>
      <c r="H58" s="1"/>
      <c r="I58" s="1"/>
    </row>
    <row r="59" spans="1:9" ht="18.75" customHeight="1">
      <c r="A59" s="4" t="s">
        <v>89</v>
      </c>
      <c r="G59" s="1">
        <v>150000</v>
      </c>
      <c r="H59" s="1"/>
      <c r="I59" s="1">
        <v>0</v>
      </c>
    </row>
    <row r="60" spans="7:9" ht="12" customHeight="1">
      <c r="G60" s="1"/>
      <c r="H60" s="1"/>
      <c r="I60" s="1"/>
    </row>
    <row r="61" spans="1:9" ht="18">
      <c r="A61" s="4" t="s">
        <v>59</v>
      </c>
      <c r="G61" s="1">
        <v>23068</v>
      </c>
      <c r="H61" s="1"/>
      <c r="I61" s="1">
        <v>24100</v>
      </c>
    </row>
    <row r="62" spans="7:9" ht="12" customHeight="1">
      <c r="G62" s="1"/>
      <c r="H62" s="1"/>
      <c r="I62" s="1"/>
    </row>
    <row r="63" spans="2:9" ht="18" hidden="1">
      <c r="B63" s="4" t="s">
        <v>40</v>
      </c>
      <c r="G63" s="1">
        <v>0</v>
      </c>
      <c r="H63" s="1"/>
      <c r="I63" s="1">
        <v>0</v>
      </c>
    </row>
    <row r="64" spans="7:9" ht="12" customHeight="1" hidden="1">
      <c r="G64" s="1"/>
      <c r="H64" s="1"/>
      <c r="I64" s="1"/>
    </row>
    <row r="65" spans="7:9" ht="21" customHeight="1">
      <c r="G65" s="110">
        <f>SUM(G57:G64)</f>
        <v>173068</v>
      </c>
      <c r="H65" s="1"/>
      <c r="I65" s="110">
        <f>SUM(I57:I64)</f>
        <v>24100</v>
      </c>
    </row>
    <row r="66" spans="1:9" ht="21" customHeight="1">
      <c r="A66" s="8" t="s">
        <v>99</v>
      </c>
      <c r="G66" s="110">
        <f>G65+G53</f>
        <v>1371963</v>
      </c>
      <c r="H66" s="1"/>
      <c r="I66" s="110">
        <f>I65+I53</f>
        <v>1325217</v>
      </c>
    </row>
    <row r="67" spans="7:9" ht="21" customHeight="1">
      <c r="G67" s="1"/>
      <c r="H67" s="1"/>
      <c r="I67" s="1"/>
    </row>
    <row r="68" spans="1:9" s="8" customFormat="1" ht="18.75" thickBot="1">
      <c r="A68" s="8" t="s">
        <v>100</v>
      </c>
      <c r="G68" s="19">
        <f>G66+G46</f>
        <v>1379136</v>
      </c>
      <c r="H68" s="1"/>
      <c r="I68" s="19">
        <f>I66+I46</f>
        <v>1370803</v>
      </c>
    </row>
    <row r="69" spans="7:9" s="8" customFormat="1" ht="18.75" thickTop="1">
      <c r="G69" s="112"/>
      <c r="H69" s="96"/>
      <c r="I69" s="112"/>
    </row>
    <row r="70" spans="1:9" ht="24.75" customHeight="1">
      <c r="A70" s="4" t="s">
        <v>84</v>
      </c>
      <c r="B70" s="98"/>
      <c r="C70" s="98"/>
      <c r="D70" s="98"/>
      <c r="E70" s="98"/>
      <c r="F70" s="98"/>
      <c r="G70" s="125">
        <f>G46/180000</f>
        <v>0.03985</v>
      </c>
      <c r="H70" s="97"/>
      <c r="I70" s="125">
        <f>I46/180000</f>
        <v>0.25325555555555557</v>
      </c>
    </row>
    <row r="71" spans="2:9" ht="24.75" customHeight="1">
      <c r="B71" s="98"/>
      <c r="C71" s="98"/>
      <c r="D71" s="98"/>
      <c r="E71" s="98"/>
      <c r="F71" s="98"/>
      <c r="G71" s="125"/>
      <c r="H71" s="97"/>
      <c r="I71" s="125"/>
    </row>
    <row r="72" spans="2:9" ht="24.75" customHeight="1">
      <c r="B72" s="98"/>
      <c r="C72" s="98"/>
      <c r="D72" s="98"/>
      <c r="E72" s="98"/>
      <c r="F72" s="98"/>
      <c r="G72" s="125"/>
      <c r="H72" s="97"/>
      <c r="I72" s="125"/>
    </row>
    <row r="73" spans="2:9" ht="24.75" customHeight="1">
      <c r="B73" s="98"/>
      <c r="C73" s="98"/>
      <c r="D73" s="98"/>
      <c r="E73" s="98"/>
      <c r="F73" s="98"/>
      <c r="G73" s="125"/>
      <c r="H73" s="97"/>
      <c r="I73" s="125"/>
    </row>
    <row r="74" spans="2:9" ht="24.75" customHeight="1">
      <c r="B74" s="98"/>
      <c r="C74" s="98"/>
      <c r="D74" s="98"/>
      <c r="E74" s="98"/>
      <c r="F74" s="98"/>
      <c r="G74" s="125"/>
      <c r="H74" s="97"/>
      <c r="I74" s="125"/>
    </row>
    <row r="75" spans="2:9" ht="24.75" customHeight="1">
      <c r="B75" s="98"/>
      <c r="C75" s="98"/>
      <c r="D75" s="98"/>
      <c r="E75" s="98"/>
      <c r="F75" s="98"/>
      <c r="G75" s="125"/>
      <c r="H75" s="97"/>
      <c r="I75" s="125"/>
    </row>
    <row r="77" ht="18">
      <c r="A77" s="102"/>
    </row>
  </sheetData>
  <printOptions horizontalCentered="1"/>
  <pageMargins left="0.5" right="0.5" top="0.75" bottom="0.5" header="0.25" footer="0.25"/>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sheetPr codeName="Sheet11"/>
  <dimension ref="A1:Q52"/>
  <sheetViews>
    <sheetView zoomScale="65" zoomScaleNormal="65" zoomScaleSheetLayoutView="70" workbookViewId="0" topLeftCell="A1">
      <pane xSplit="5" topLeftCell="F1" activePane="topRight" state="frozen"/>
      <selection pane="topLeft" activeCell="A1" sqref="A1"/>
      <selection pane="topRight" activeCell="B18" sqref="B18"/>
    </sheetView>
  </sheetViews>
  <sheetFormatPr defaultColWidth="9.140625" defaultRowHeight="12.75"/>
  <cols>
    <col min="1" max="1" width="1.57421875" style="4" customWidth="1"/>
    <col min="2" max="2" width="2.8515625" style="4" customWidth="1"/>
    <col min="3" max="3" width="12.421875" style="4" customWidth="1"/>
    <col min="4" max="4" width="11.8515625" style="4" customWidth="1"/>
    <col min="5" max="5" width="36.8515625" style="4" customWidth="1"/>
    <col min="6" max="6" width="22.28125" style="3" customWidth="1"/>
    <col min="7" max="7" width="4.00390625" style="3" customWidth="1"/>
    <col min="8" max="8" width="25.7109375" style="151" customWidth="1"/>
    <col min="9" max="9" width="22.8515625" style="3" hidden="1" customWidth="1"/>
    <col min="10" max="10" width="2.00390625" style="3" customWidth="1"/>
    <col min="11" max="11" width="1.8515625" style="3" customWidth="1"/>
    <col min="12" max="12" width="22.00390625" style="3" customWidth="1"/>
    <col min="13" max="13" width="2.140625" style="4" customWidth="1"/>
    <col min="14" max="14" width="27.28125" style="3" customWidth="1"/>
    <col min="15" max="15" width="0.2890625" style="4" customWidth="1"/>
    <col min="16" max="16" width="9.140625" style="4" customWidth="1"/>
    <col min="17" max="17" width="10.8515625" style="4" bestFit="1" customWidth="1"/>
    <col min="18" max="16384" width="9.140625" style="4" customWidth="1"/>
  </cols>
  <sheetData>
    <row r="1" spans="1:15" ht="18">
      <c r="A1" s="5" t="s">
        <v>64</v>
      </c>
      <c r="B1" s="2"/>
      <c r="C1" s="2"/>
      <c r="D1" s="2"/>
      <c r="E1" s="2"/>
      <c r="L1" s="6"/>
      <c r="N1" s="6"/>
      <c r="O1" s="6" t="s">
        <v>29</v>
      </c>
    </row>
    <row r="2" spans="1:15" ht="18">
      <c r="A2" s="5" t="s">
        <v>37</v>
      </c>
      <c r="B2" s="2"/>
      <c r="C2" s="2"/>
      <c r="D2" s="2"/>
      <c r="E2" s="2"/>
      <c r="L2" s="6"/>
      <c r="N2" s="6"/>
      <c r="O2" s="6" t="s">
        <v>74</v>
      </c>
    </row>
    <row r="3" spans="1:15" ht="18">
      <c r="A3" s="5"/>
      <c r="B3" s="2"/>
      <c r="C3" s="2"/>
      <c r="D3" s="2"/>
      <c r="E3" s="2"/>
      <c r="O3" s="3"/>
    </row>
    <row r="4" spans="1:15" ht="18">
      <c r="A4" s="5"/>
      <c r="B4" s="2"/>
      <c r="C4" s="2"/>
      <c r="D4" s="2"/>
      <c r="E4" s="2"/>
      <c r="L4" s="7"/>
      <c r="N4" s="104"/>
      <c r="O4" s="104" t="str">
        <f>BSheet!I4</f>
        <v>16 February 2007</v>
      </c>
    </row>
    <row r="5" ht="18">
      <c r="A5" s="8"/>
    </row>
    <row r="6" ht="18">
      <c r="A6" s="8" t="s">
        <v>7</v>
      </c>
    </row>
    <row r="7" ht="18">
      <c r="L7" s="3" t="s">
        <v>69</v>
      </c>
    </row>
    <row r="8" spans="1:14" ht="18">
      <c r="A8" s="129"/>
      <c r="B8" s="129"/>
      <c r="C8" s="129"/>
      <c r="D8" s="129"/>
      <c r="E8" s="129"/>
      <c r="F8" s="135"/>
      <c r="G8" s="135" t="s">
        <v>76</v>
      </c>
      <c r="H8" s="135"/>
      <c r="I8" s="135" t="s">
        <v>46</v>
      </c>
      <c r="J8" s="135"/>
      <c r="K8" s="135"/>
      <c r="L8" s="135"/>
      <c r="M8" s="136" t="s">
        <v>77</v>
      </c>
      <c r="N8" s="135"/>
    </row>
    <row r="9" spans="1:14" ht="18" customHeight="1">
      <c r="A9" s="129"/>
      <c r="B9" s="129"/>
      <c r="C9" s="129"/>
      <c r="D9" s="129"/>
      <c r="E9" s="129"/>
      <c r="F9" s="137"/>
      <c r="G9" s="135" t="s">
        <v>1</v>
      </c>
      <c r="H9" s="137"/>
      <c r="I9" s="134">
        <v>38990</v>
      </c>
      <c r="J9" s="137"/>
      <c r="K9" s="137"/>
      <c r="L9" s="137"/>
      <c r="M9" s="136" t="s">
        <v>1</v>
      </c>
      <c r="N9" s="137"/>
    </row>
    <row r="10" spans="1:14" s="150" customFormat="1" ht="36">
      <c r="A10" s="148"/>
      <c r="B10" s="148"/>
      <c r="C10" s="148"/>
      <c r="D10" s="148"/>
      <c r="E10" s="148"/>
      <c r="F10" s="149" t="s">
        <v>108</v>
      </c>
      <c r="G10" s="149"/>
      <c r="H10" s="149" t="s">
        <v>67</v>
      </c>
      <c r="I10" s="149"/>
      <c r="J10" s="149"/>
      <c r="K10" s="149"/>
      <c r="L10" s="149" t="s">
        <v>66</v>
      </c>
      <c r="M10" s="148"/>
      <c r="N10" s="149" t="s">
        <v>67</v>
      </c>
    </row>
    <row r="11" spans="1:14" s="150" customFormat="1" ht="40.5" customHeight="1">
      <c r="A11" s="148"/>
      <c r="B11" s="148"/>
      <c r="C11" s="148"/>
      <c r="D11" s="148"/>
      <c r="E11" s="148"/>
      <c r="F11" s="149" t="s">
        <v>109</v>
      </c>
      <c r="G11" s="149"/>
      <c r="H11" s="149" t="s">
        <v>81</v>
      </c>
      <c r="I11" s="149"/>
      <c r="J11" s="149"/>
      <c r="K11" s="149"/>
      <c r="L11" s="149" t="s">
        <v>8</v>
      </c>
      <c r="M11" s="148"/>
      <c r="N11" s="149" t="s">
        <v>82</v>
      </c>
    </row>
    <row r="12" spans="1:14" ht="18">
      <c r="A12" s="129"/>
      <c r="B12" s="129"/>
      <c r="C12" s="129"/>
      <c r="D12" s="129"/>
      <c r="E12" s="129"/>
      <c r="F12" s="134">
        <v>39082</v>
      </c>
      <c r="G12" s="134"/>
      <c r="H12" s="134">
        <v>38717</v>
      </c>
      <c r="I12" s="134"/>
      <c r="J12" s="134"/>
      <c r="K12" s="134"/>
      <c r="L12" s="134">
        <v>39082</v>
      </c>
      <c r="M12" s="129"/>
      <c r="N12" s="134">
        <f>H12</f>
        <v>38717</v>
      </c>
    </row>
    <row r="13" spans="1:14" ht="18">
      <c r="A13" s="28"/>
      <c r="B13" s="28"/>
      <c r="C13" s="28"/>
      <c r="D13" s="28"/>
      <c r="E13" s="28"/>
      <c r="F13" s="145" t="s">
        <v>2</v>
      </c>
      <c r="G13" s="145"/>
      <c r="H13" s="145" t="s">
        <v>2</v>
      </c>
      <c r="I13" s="145"/>
      <c r="J13" s="145"/>
      <c r="K13" s="145"/>
      <c r="L13" s="145" t="s">
        <v>2</v>
      </c>
      <c r="M13" s="28"/>
      <c r="N13" s="145" t="s">
        <v>2</v>
      </c>
    </row>
    <row r="14" spans="6:14" ht="18">
      <c r="F14" s="10"/>
      <c r="G14" s="10"/>
      <c r="H14" s="10"/>
      <c r="I14" s="10"/>
      <c r="J14" s="10"/>
      <c r="K14" s="10"/>
      <c r="L14" s="10"/>
      <c r="N14" s="10"/>
    </row>
    <row r="15" spans="6:14" ht="18">
      <c r="F15" s="11"/>
      <c r="G15" s="11"/>
      <c r="H15" s="152"/>
      <c r="I15" s="11"/>
      <c r="J15" s="11"/>
      <c r="K15" s="11"/>
      <c r="L15" s="11"/>
      <c r="N15" s="152"/>
    </row>
    <row r="16" spans="2:14" ht="18">
      <c r="B16" s="4" t="s">
        <v>9</v>
      </c>
      <c r="F16" s="1">
        <f>L16-I16</f>
        <v>7200</v>
      </c>
      <c r="G16" s="1"/>
      <c r="H16" s="15" t="s">
        <v>83</v>
      </c>
      <c r="I16" s="1">
        <v>7301</v>
      </c>
      <c r="J16" s="1"/>
      <c r="K16" s="1"/>
      <c r="L16" s="1">
        <v>14501</v>
      </c>
      <c r="N16" s="15" t="s">
        <v>83</v>
      </c>
    </row>
    <row r="17" spans="6:14" ht="18">
      <c r="F17" s="1"/>
      <c r="G17" s="1"/>
      <c r="H17" s="15"/>
      <c r="I17" s="1"/>
      <c r="J17" s="1"/>
      <c r="K17" s="1"/>
      <c r="L17" s="1"/>
      <c r="N17" s="15"/>
    </row>
    <row r="18" spans="2:14" ht="18">
      <c r="B18" s="4" t="s">
        <v>10</v>
      </c>
      <c r="F18" s="1">
        <f>L18-I18</f>
        <v>-3797</v>
      </c>
      <c r="G18" s="1"/>
      <c r="H18" s="15" t="s">
        <v>83</v>
      </c>
      <c r="I18" s="12">
        <v>-2949</v>
      </c>
      <c r="J18" s="1"/>
      <c r="K18" s="1"/>
      <c r="L18" s="12">
        <f>-4400-2346</f>
        <v>-6746</v>
      </c>
      <c r="N18" s="15" t="s">
        <v>83</v>
      </c>
    </row>
    <row r="19" spans="6:14" ht="18">
      <c r="F19" s="1"/>
      <c r="G19" s="1"/>
      <c r="H19" s="15"/>
      <c r="I19" s="1"/>
      <c r="J19" s="1"/>
      <c r="K19" s="1"/>
      <c r="L19" s="1"/>
      <c r="N19" s="15"/>
    </row>
    <row r="20" spans="2:14" ht="18">
      <c r="B20" s="4" t="s">
        <v>72</v>
      </c>
      <c r="F20" s="1">
        <f>L20-I20</f>
        <v>1356</v>
      </c>
      <c r="G20" s="1"/>
      <c r="H20" s="15" t="s">
        <v>83</v>
      </c>
      <c r="I20" s="1">
        <v>1050</v>
      </c>
      <c r="J20" s="1"/>
      <c r="K20" s="1"/>
      <c r="L20" s="1">
        <v>2406</v>
      </c>
      <c r="N20" s="15" t="s">
        <v>83</v>
      </c>
    </row>
    <row r="21" spans="6:14" ht="18">
      <c r="F21" s="13"/>
      <c r="G21" s="14"/>
      <c r="H21" s="153"/>
      <c r="I21" s="13"/>
      <c r="J21" s="14"/>
      <c r="K21" s="14"/>
      <c r="L21" s="13"/>
      <c r="N21" s="153"/>
    </row>
    <row r="22" spans="2:14" ht="30" customHeight="1">
      <c r="B22" s="4" t="s">
        <v>86</v>
      </c>
      <c r="F22" s="1">
        <f>SUM(F16:F21)</f>
        <v>4759</v>
      </c>
      <c r="G22" s="14"/>
      <c r="H22" s="15">
        <f>SUM(H16:H21)</f>
        <v>0</v>
      </c>
      <c r="I22" s="1">
        <v>5402</v>
      </c>
      <c r="J22" s="1"/>
      <c r="K22" s="1"/>
      <c r="L22" s="1">
        <f>SUM(L16:L21)</f>
        <v>10161</v>
      </c>
      <c r="N22" s="15">
        <f>SUM(N16:N21)</f>
        <v>0</v>
      </c>
    </row>
    <row r="23" spans="6:14" ht="18">
      <c r="F23" s="1"/>
      <c r="G23" s="14"/>
      <c r="H23" s="15"/>
      <c r="I23" s="1"/>
      <c r="J23" s="1"/>
      <c r="K23" s="1"/>
      <c r="L23" s="1"/>
      <c r="N23" s="15"/>
    </row>
    <row r="24" spans="2:14" ht="18">
      <c r="B24" s="4" t="s">
        <v>11</v>
      </c>
      <c r="F24" s="1">
        <f>L24-I24</f>
        <v>-24283</v>
      </c>
      <c r="G24" s="14"/>
      <c r="H24" s="15" t="s">
        <v>83</v>
      </c>
      <c r="I24" s="15">
        <v>-24282</v>
      </c>
      <c r="J24" s="1"/>
      <c r="K24" s="1"/>
      <c r="L24" s="15">
        <v>-48565</v>
      </c>
      <c r="N24" s="15" t="s">
        <v>83</v>
      </c>
    </row>
    <row r="25" spans="6:14" ht="18">
      <c r="F25" s="13"/>
      <c r="G25" s="14"/>
      <c r="H25" s="153"/>
      <c r="I25" s="13"/>
      <c r="J25" s="1"/>
      <c r="K25" s="1"/>
      <c r="L25" s="13"/>
      <c r="N25" s="153"/>
    </row>
    <row r="26" spans="2:17" ht="30" customHeight="1">
      <c r="B26" s="4" t="s">
        <v>61</v>
      </c>
      <c r="F26" s="1">
        <f>SUM(F22:F24)</f>
        <v>-19524</v>
      </c>
      <c r="G26" s="14"/>
      <c r="H26" s="15">
        <f>SUM(H22:H24)</f>
        <v>0</v>
      </c>
      <c r="I26" s="15">
        <v>-18880</v>
      </c>
      <c r="J26" s="1"/>
      <c r="K26" s="1"/>
      <c r="L26" s="15">
        <f>SUM(L22:L25)</f>
        <v>-38404</v>
      </c>
      <c r="N26" s="15">
        <f>SUM(N22:N25)</f>
        <v>0</v>
      </c>
      <c r="Q26" s="4">
        <f>L26-F26</f>
        <v>-18880</v>
      </c>
    </row>
    <row r="27" spans="6:14" ht="18">
      <c r="F27" s="1"/>
      <c r="G27" s="14"/>
      <c r="H27" s="15"/>
      <c r="I27" s="1"/>
      <c r="J27" s="1"/>
      <c r="K27" s="1"/>
      <c r="L27" s="1"/>
      <c r="N27" s="15"/>
    </row>
    <row r="28" spans="2:14" ht="18">
      <c r="B28" s="4" t="s">
        <v>4</v>
      </c>
      <c r="F28" s="1"/>
      <c r="G28" s="14"/>
      <c r="H28" s="15"/>
      <c r="I28" s="15"/>
      <c r="J28" s="1"/>
      <c r="K28" s="1"/>
      <c r="L28" s="15"/>
      <c r="N28" s="15"/>
    </row>
    <row r="29" spans="2:14" ht="18">
      <c r="B29" s="16" t="s">
        <v>12</v>
      </c>
      <c r="F29" s="1">
        <f>L29-I29</f>
        <v>-5</v>
      </c>
      <c r="G29" s="14"/>
      <c r="H29" s="15" t="s">
        <v>83</v>
      </c>
      <c r="I29" s="15">
        <v>-3</v>
      </c>
      <c r="J29" s="1"/>
      <c r="K29" s="1"/>
      <c r="L29" s="15">
        <v>-8</v>
      </c>
      <c r="N29" s="15" t="s">
        <v>83</v>
      </c>
    </row>
    <row r="30" spans="6:14" ht="18">
      <c r="F30" s="13"/>
      <c r="G30" s="14"/>
      <c r="H30" s="153"/>
      <c r="I30" s="13"/>
      <c r="J30" s="14"/>
      <c r="K30" s="14"/>
      <c r="L30" s="13"/>
      <c r="N30" s="153"/>
    </row>
    <row r="31" spans="2:14" ht="30" customHeight="1">
      <c r="B31" s="4" t="s">
        <v>62</v>
      </c>
      <c r="F31" s="1">
        <f>SUM(F26:F29)</f>
        <v>-19529</v>
      </c>
      <c r="G31" s="14"/>
      <c r="H31" s="15">
        <f>SUM(H26:H30)</f>
        <v>0</v>
      </c>
      <c r="I31" s="17">
        <v>-18883</v>
      </c>
      <c r="J31" s="1"/>
      <c r="K31" s="1"/>
      <c r="L31" s="17">
        <f>SUM(L26:L30)</f>
        <v>-38412</v>
      </c>
      <c r="N31" s="124">
        <f>SUM(N26:N30)</f>
        <v>0</v>
      </c>
    </row>
    <row r="32" spans="6:14" ht="18">
      <c r="F32" s="1"/>
      <c r="G32" s="14"/>
      <c r="H32" s="15"/>
      <c r="I32" s="18"/>
      <c r="J32" s="1"/>
      <c r="K32" s="1"/>
      <c r="L32" s="1"/>
      <c r="N32" s="15"/>
    </row>
    <row r="33" spans="2:14" ht="34.5" customHeight="1" thickBot="1">
      <c r="B33" s="155" t="s">
        <v>104</v>
      </c>
      <c r="C33" s="156"/>
      <c r="D33" s="156"/>
      <c r="E33" s="156"/>
      <c r="F33" s="19">
        <f>F31</f>
        <v>-19529</v>
      </c>
      <c r="G33" s="14"/>
      <c r="H33" s="20">
        <f>H31</f>
        <v>0</v>
      </c>
      <c r="I33" s="20">
        <v>-18883</v>
      </c>
      <c r="J33" s="14"/>
      <c r="K33" s="14"/>
      <c r="L33" s="20">
        <f>SUM(L31:L32)</f>
        <v>-38412</v>
      </c>
      <c r="N33" s="20">
        <f>SUM(N31:N32)</f>
        <v>0</v>
      </c>
    </row>
    <row r="34" spans="6:14" ht="18.75" thickTop="1">
      <c r="F34" s="14"/>
      <c r="G34" s="14"/>
      <c r="H34" s="124"/>
      <c r="I34" s="14"/>
      <c r="J34" s="14"/>
      <c r="K34" s="14"/>
      <c r="L34" s="14"/>
      <c r="N34" s="124"/>
    </row>
    <row r="35" spans="6:14" ht="18">
      <c r="F35" s="4"/>
      <c r="G35" s="98"/>
      <c r="H35" s="154"/>
      <c r="J35" s="4"/>
      <c r="K35" s="4"/>
      <c r="N35" s="151"/>
    </row>
    <row r="36" spans="2:7" ht="18">
      <c r="B36" s="4" t="s">
        <v>63</v>
      </c>
      <c r="G36" s="99"/>
    </row>
    <row r="37" spans="2:14" ht="18">
      <c r="B37" s="16" t="s">
        <v>102</v>
      </c>
      <c r="C37" s="4" t="s">
        <v>13</v>
      </c>
      <c r="F37" s="21">
        <f>F33*1000/1800004</f>
        <v>-10.84942033462148</v>
      </c>
      <c r="G37" s="100"/>
      <c r="H37" s="22" t="s">
        <v>83</v>
      </c>
      <c r="I37" s="21">
        <v>-10.490532243261681</v>
      </c>
      <c r="J37" s="21"/>
      <c r="K37" s="21"/>
      <c r="L37" s="21">
        <f>L33*1000/1800004</f>
        <v>-21.33995257788316</v>
      </c>
      <c r="N37" s="123" t="s">
        <v>83</v>
      </c>
    </row>
    <row r="38" spans="2:14" ht="18">
      <c r="B38" s="16" t="s">
        <v>102</v>
      </c>
      <c r="C38" s="4" t="s">
        <v>14</v>
      </c>
      <c r="F38" s="21">
        <f>+F37</f>
        <v>-10.84942033462148</v>
      </c>
      <c r="G38" s="21"/>
      <c r="H38" s="22" t="s">
        <v>83</v>
      </c>
      <c r="I38" s="21">
        <v>-10.490532243261681</v>
      </c>
      <c r="J38" s="22"/>
      <c r="K38" s="22"/>
      <c r="L38" s="21">
        <f>+L37</f>
        <v>-21.33995257788316</v>
      </c>
      <c r="N38" s="123" t="s">
        <v>83</v>
      </c>
    </row>
    <row r="39" spans="6:14" ht="18">
      <c r="F39" s="21"/>
      <c r="G39" s="21"/>
      <c r="H39" s="22"/>
      <c r="I39" s="21"/>
      <c r="J39" s="21"/>
      <c r="K39" s="21"/>
      <c r="L39" s="21"/>
      <c r="N39" s="21"/>
    </row>
    <row r="40" spans="6:14" ht="18">
      <c r="F40" s="21"/>
      <c r="G40" s="21"/>
      <c r="H40" s="22"/>
      <c r="I40" s="21"/>
      <c r="J40" s="21"/>
      <c r="K40" s="21"/>
      <c r="L40" s="21"/>
      <c r="N40" s="21"/>
    </row>
    <row r="41" spans="6:14" ht="18">
      <c r="F41" s="21"/>
      <c r="G41" s="21"/>
      <c r="H41" s="22"/>
      <c r="I41" s="21"/>
      <c r="J41" s="21"/>
      <c r="K41" s="21"/>
      <c r="L41" s="21"/>
      <c r="N41" s="21"/>
    </row>
    <row r="42" spans="6:14" ht="18">
      <c r="F42" s="21"/>
      <c r="G42" s="21"/>
      <c r="H42" s="22"/>
      <c r="I42" s="21"/>
      <c r="J42" s="21"/>
      <c r="K42" s="21"/>
      <c r="L42" s="21"/>
      <c r="N42" s="21"/>
    </row>
    <row r="43" spans="6:14" ht="18">
      <c r="F43" s="21"/>
      <c r="G43" s="21"/>
      <c r="H43" s="22"/>
      <c r="I43" s="21"/>
      <c r="J43" s="21"/>
      <c r="K43" s="21"/>
      <c r="L43" s="21"/>
      <c r="N43" s="21"/>
    </row>
    <row r="44" spans="6:14" ht="18">
      <c r="F44" s="21"/>
      <c r="G44" s="21"/>
      <c r="H44" s="22"/>
      <c r="I44" s="21"/>
      <c r="J44" s="21"/>
      <c r="K44" s="21"/>
      <c r="L44" s="21"/>
      <c r="N44" s="21"/>
    </row>
    <row r="45" spans="5:14" ht="18">
      <c r="E45" s="24"/>
      <c r="F45" s="23"/>
      <c r="G45" s="23"/>
      <c r="I45" s="23"/>
      <c r="J45" s="23"/>
      <c r="K45" s="23"/>
      <c r="L45" s="23"/>
      <c r="N45" s="23"/>
    </row>
    <row r="50" spans="3:4" ht="18">
      <c r="C50" s="102"/>
      <c r="D50" s="102"/>
    </row>
    <row r="52" ht="18">
      <c r="C52" s="102"/>
    </row>
  </sheetData>
  <mergeCells count="1">
    <mergeCell ref="B33:E33"/>
  </mergeCells>
  <printOptions horizontalCentered="1"/>
  <pageMargins left="0.5" right="0.25" top="0.5" bottom="0.25" header="0" footer="0"/>
  <pageSetup fitToHeight="0" horizontalDpi="600" verticalDpi="600" orientation="portrait" paperSize="9" scale="56" r:id="rId4"/>
  <drawing r:id="rId3"/>
  <legacyDrawing r:id="rId2"/>
</worksheet>
</file>

<file path=xl/worksheets/sheet3.xml><?xml version="1.0" encoding="utf-8"?>
<worksheet xmlns="http://schemas.openxmlformats.org/spreadsheetml/2006/main" xmlns:r="http://schemas.openxmlformats.org/officeDocument/2006/relationships">
  <sheetPr codeName="Sheet12">
    <pageSetUpPr fitToPage="1"/>
  </sheetPr>
  <dimension ref="A1:J51"/>
  <sheetViews>
    <sheetView zoomScale="75" zoomScaleNormal="75" zoomScaleSheetLayoutView="75" workbookViewId="0" topLeftCell="A1">
      <selection activeCell="A46" sqref="A46"/>
    </sheetView>
  </sheetViews>
  <sheetFormatPr defaultColWidth="9.140625" defaultRowHeight="12.75"/>
  <cols>
    <col min="1" max="1" width="2.8515625" style="63" customWidth="1"/>
    <col min="2" max="2" width="20.7109375" style="63" customWidth="1"/>
    <col min="3" max="3" width="7.00390625" style="63" customWidth="1"/>
    <col min="4" max="4" width="7.7109375" style="63" customWidth="1"/>
    <col min="5" max="6" width="14.7109375" style="63" customWidth="1"/>
    <col min="7" max="7" width="14.7109375" style="63" hidden="1" customWidth="1"/>
    <col min="8" max="8" width="14.7109375" style="61" customWidth="1"/>
    <col min="9" max="9" width="19.28125" style="61" customWidth="1"/>
    <col min="10" max="10" width="16.140625" style="62" customWidth="1"/>
    <col min="11" max="16384" width="9.140625" style="63" customWidth="1"/>
  </cols>
  <sheetData>
    <row r="1" spans="1:10" ht="15.75">
      <c r="A1" s="64" t="s">
        <v>64</v>
      </c>
      <c r="B1" s="65"/>
      <c r="C1" s="65"/>
      <c r="D1" s="65"/>
      <c r="E1" s="65"/>
      <c r="F1" s="65"/>
      <c r="G1" s="66"/>
      <c r="H1" s="65"/>
      <c r="I1" s="63"/>
      <c r="J1" s="67" t="s">
        <v>29</v>
      </c>
    </row>
    <row r="2" spans="1:10" ht="15.75">
      <c r="A2" s="64" t="s">
        <v>37</v>
      </c>
      <c r="B2" s="65"/>
      <c r="C2" s="65"/>
      <c r="D2" s="65"/>
      <c r="E2" s="65"/>
      <c r="F2" s="65"/>
      <c r="G2" s="66"/>
      <c r="H2" s="65"/>
      <c r="I2" s="68"/>
      <c r="J2" s="67" t="s">
        <v>74</v>
      </c>
    </row>
    <row r="3" spans="1:10" ht="15.75">
      <c r="A3" s="64"/>
      <c r="B3" s="65"/>
      <c r="C3" s="65"/>
      <c r="D3" s="65"/>
      <c r="E3" s="65"/>
      <c r="F3" s="65"/>
      <c r="G3" s="66"/>
      <c r="H3" s="65"/>
      <c r="I3" s="68"/>
      <c r="J3" s="66"/>
    </row>
    <row r="4" spans="1:10" ht="15.75">
      <c r="A4" s="64"/>
      <c r="B4" s="65"/>
      <c r="C4" s="65"/>
      <c r="D4" s="65"/>
      <c r="E4" s="65"/>
      <c r="F4" s="65"/>
      <c r="G4" s="66"/>
      <c r="H4" s="65"/>
      <c r="I4" s="68"/>
      <c r="J4" s="121" t="str">
        <f>BSheet!I4</f>
        <v>16 February 2007</v>
      </c>
    </row>
    <row r="5" spans="1:7" ht="15.75">
      <c r="A5" s="59"/>
      <c r="B5" s="59"/>
      <c r="C5" s="59"/>
      <c r="D5" s="59"/>
      <c r="E5" s="59"/>
      <c r="F5" s="59"/>
      <c r="G5" s="60"/>
    </row>
    <row r="6" spans="1:10" ht="15.75" hidden="1">
      <c r="A6" s="69"/>
      <c r="B6" s="59"/>
      <c r="C6" s="59"/>
      <c r="D6" s="59"/>
      <c r="E6" s="59"/>
      <c r="F6" s="59"/>
      <c r="G6" s="59"/>
      <c r="J6" s="70"/>
    </row>
    <row r="7" spans="1:10" ht="15.75" hidden="1">
      <c r="A7" s="69"/>
      <c r="B7" s="59"/>
      <c r="C7" s="59"/>
      <c r="D7" s="59"/>
      <c r="E7" s="59"/>
      <c r="F7" s="59"/>
      <c r="G7" s="59"/>
      <c r="J7" s="71" t="s">
        <v>29</v>
      </c>
    </row>
    <row r="8" spans="1:10" ht="15.75" hidden="1">
      <c r="A8" s="69"/>
      <c r="B8" s="59"/>
      <c r="C8" s="59"/>
      <c r="D8" s="59"/>
      <c r="E8" s="59"/>
      <c r="F8" s="59"/>
      <c r="G8" s="59"/>
      <c r="J8" s="71" t="s">
        <v>45</v>
      </c>
    </row>
    <row r="9" spans="1:7" ht="15.75" hidden="1">
      <c r="A9" s="69"/>
      <c r="B9" s="59"/>
      <c r="C9" s="59"/>
      <c r="D9" s="59"/>
      <c r="E9" s="59"/>
      <c r="F9" s="59"/>
      <c r="G9" s="59"/>
    </row>
    <row r="10" ht="15.75" hidden="1">
      <c r="A10" s="72"/>
    </row>
    <row r="11" spans="1:10" ht="15.75" hidden="1">
      <c r="A11" s="72"/>
      <c r="I11" s="62"/>
      <c r="J11" s="73">
        <v>37967.64879907407</v>
      </c>
    </row>
    <row r="12" spans="1:10" ht="15.75">
      <c r="A12" s="72" t="s">
        <v>78</v>
      </c>
      <c r="I12" s="62"/>
      <c r="J12" s="73"/>
    </row>
    <row r="13" spans="1:10" ht="15.75">
      <c r="A13" s="72"/>
      <c r="I13" s="62"/>
      <c r="J13" s="73"/>
    </row>
    <row r="15" ht="15.75" hidden="1"/>
    <row r="17" spans="1:10" ht="15.75" customHeight="1">
      <c r="A17" s="138"/>
      <c r="B17" s="138"/>
      <c r="C17" s="138"/>
      <c r="D17" s="138"/>
      <c r="E17" s="157" t="s">
        <v>103</v>
      </c>
      <c r="F17" s="157"/>
      <c r="G17" s="157"/>
      <c r="H17" s="157"/>
      <c r="I17" s="157"/>
      <c r="J17" s="157"/>
    </row>
    <row r="18" spans="1:10" ht="9.75" customHeight="1">
      <c r="A18" s="138"/>
      <c r="B18" s="138"/>
      <c r="C18" s="138"/>
      <c r="D18" s="138"/>
      <c r="E18" s="138"/>
      <c r="F18" s="138"/>
      <c r="G18" s="138"/>
      <c r="H18" s="139"/>
      <c r="I18" s="139"/>
      <c r="J18" s="139"/>
    </row>
    <row r="19" spans="1:10" ht="18" customHeight="1" hidden="1">
      <c r="A19" s="138"/>
      <c r="B19" s="138"/>
      <c r="C19" s="138"/>
      <c r="D19" s="138"/>
      <c r="E19" s="140"/>
      <c r="F19" s="140"/>
      <c r="G19" s="140"/>
      <c r="H19" s="140"/>
      <c r="I19" s="140"/>
      <c r="J19" s="141"/>
    </row>
    <row r="20" spans="1:10" ht="18.75" customHeight="1">
      <c r="A20" s="138"/>
      <c r="B20" s="138"/>
      <c r="C20" s="138"/>
      <c r="D20" s="138"/>
      <c r="E20" s="141" t="s">
        <v>30</v>
      </c>
      <c r="F20" s="141" t="s">
        <v>51</v>
      </c>
      <c r="G20" s="141" t="s">
        <v>31</v>
      </c>
      <c r="H20" s="141" t="s">
        <v>43</v>
      </c>
      <c r="I20" s="141" t="s">
        <v>34</v>
      </c>
      <c r="J20" s="141"/>
    </row>
    <row r="21" spans="1:10" ht="15.75">
      <c r="A21" s="138"/>
      <c r="B21" s="138"/>
      <c r="C21" s="138"/>
      <c r="D21" s="138"/>
      <c r="E21" s="141" t="s">
        <v>32</v>
      </c>
      <c r="F21" s="141" t="s">
        <v>52</v>
      </c>
      <c r="G21" s="141" t="s">
        <v>33</v>
      </c>
      <c r="H21" s="141" t="s">
        <v>79</v>
      </c>
      <c r="I21" s="141" t="s">
        <v>35</v>
      </c>
      <c r="J21" s="141" t="s">
        <v>36</v>
      </c>
    </row>
    <row r="22" spans="5:10" ht="15.75">
      <c r="E22" s="74" t="s">
        <v>15</v>
      </c>
      <c r="F22" s="74" t="s">
        <v>15</v>
      </c>
      <c r="G22" s="74" t="s">
        <v>15</v>
      </c>
      <c r="H22" s="74" t="s">
        <v>15</v>
      </c>
      <c r="I22" s="74" t="s">
        <v>15</v>
      </c>
      <c r="J22" s="74" t="s">
        <v>15</v>
      </c>
    </row>
    <row r="23" spans="8:10" ht="15.75">
      <c r="H23" s="75"/>
      <c r="I23" s="75"/>
      <c r="J23" s="75"/>
    </row>
    <row r="24" spans="1:10" ht="15.75" hidden="1">
      <c r="A24" s="63" t="s">
        <v>41</v>
      </c>
      <c r="E24" s="76">
        <v>0.002</v>
      </c>
      <c r="F24" s="76"/>
      <c r="G24" s="76">
        <v>120000</v>
      </c>
      <c r="H24" s="77">
        <v>0</v>
      </c>
      <c r="I24" s="78">
        <v>-998</v>
      </c>
      <c r="J24" s="79">
        <v>119002.002</v>
      </c>
    </row>
    <row r="25" spans="5:10" ht="15.75" hidden="1">
      <c r="E25" s="80"/>
      <c r="F25" s="80"/>
      <c r="G25" s="80"/>
      <c r="H25" s="77"/>
      <c r="I25" s="77"/>
      <c r="J25" s="81"/>
    </row>
    <row r="26" spans="1:10" ht="15.75" hidden="1">
      <c r="A26" s="63" t="s">
        <v>42</v>
      </c>
      <c r="E26" s="80">
        <v>60000</v>
      </c>
      <c r="F26" s="80"/>
      <c r="G26" s="80">
        <v>-120000</v>
      </c>
      <c r="H26" s="77">
        <v>60000</v>
      </c>
      <c r="I26" s="77">
        <v>0</v>
      </c>
      <c r="J26" s="81">
        <v>0</v>
      </c>
    </row>
    <row r="27" spans="5:10" ht="15.75" hidden="1">
      <c r="E27" s="82"/>
      <c r="F27" s="82"/>
      <c r="G27" s="82"/>
      <c r="H27" s="83"/>
      <c r="I27" s="83"/>
      <c r="J27" s="84"/>
    </row>
    <row r="28" spans="1:10" ht="15.75" hidden="1">
      <c r="A28" s="63" t="s">
        <v>44</v>
      </c>
      <c r="E28" s="82">
        <v>0</v>
      </c>
      <c r="F28" s="82"/>
      <c r="G28" s="82">
        <v>0</v>
      </c>
      <c r="H28" s="83">
        <v>0</v>
      </c>
      <c r="I28" s="83">
        <v>-2480</v>
      </c>
      <c r="J28" s="81">
        <v>-2480</v>
      </c>
    </row>
    <row r="29" spans="5:10" ht="15.75" hidden="1">
      <c r="E29" s="82"/>
      <c r="F29" s="82"/>
      <c r="G29" s="82"/>
      <c r="H29" s="83"/>
      <c r="I29" s="83"/>
      <c r="J29" s="84"/>
    </row>
    <row r="30" spans="1:10" ht="24.75" customHeight="1">
      <c r="A30" s="63" t="s">
        <v>80</v>
      </c>
      <c r="E30" s="78">
        <v>90000</v>
      </c>
      <c r="F30" s="78">
        <v>53633</v>
      </c>
      <c r="G30" s="78">
        <v>0</v>
      </c>
      <c r="H30" s="78">
        <v>60000</v>
      </c>
      <c r="I30" s="78">
        <v>-43938</v>
      </c>
      <c r="J30" s="85">
        <f>SUM(E30:I30)</f>
        <v>159695</v>
      </c>
    </row>
    <row r="31" spans="5:10" ht="15.75">
      <c r="E31" s="86"/>
      <c r="F31" s="86"/>
      <c r="G31" s="86"/>
      <c r="H31" s="86"/>
      <c r="I31" s="86"/>
      <c r="J31" s="87"/>
    </row>
    <row r="32" spans="1:10" ht="15.75" hidden="1">
      <c r="A32" s="63" t="s">
        <v>50</v>
      </c>
      <c r="E32" s="86"/>
      <c r="F32" s="86"/>
      <c r="G32" s="86">
        <v>0</v>
      </c>
      <c r="H32" s="86">
        <v>0</v>
      </c>
      <c r="I32" s="86">
        <v>0</v>
      </c>
      <c r="J32" s="87">
        <f>SUM(E32:I32)</f>
        <v>0</v>
      </c>
    </row>
    <row r="33" spans="5:10" ht="15.75" hidden="1">
      <c r="E33" s="86"/>
      <c r="F33" s="86"/>
      <c r="G33" s="86"/>
      <c r="H33" s="86"/>
      <c r="I33" s="86"/>
      <c r="J33" s="87"/>
    </row>
    <row r="34" spans="1:10" ht="15.75">
      <c r="A34" s="63" t="s">
        <v>44</v>
      </c>
      <c r="E34" s="86">
        <v>0</v>
      </c>
      <c r="F34" s="86">
        <v>0</v>
      </c>
      <c r="G34" s="86">
        <v>0</v>
      </c>
      <c r="H34" s="86">
        <v>0</v>
      </c>
      <c r="I34" s="86">
        <v>-114110</v>
      </c>
      <c r="J34" s="79">
        <f>SUM(E34:I34)</f>
        <v>-114110</v>
      </c>
    </row>
    <row r="35" spans="5:10" ht="19.5" customHeight="1">
      <c r="E35" s="86"/>
      <c r="F35" s="86"/>
      <c r="G35" s="86"/>
      <c r="H35" s="86"/>
      <c r="I35" s="86"/>
      <c r="J35" s="87"/>
    </row>
    <row r="36" spans="1:10" ht="24.75" customHeight="1" thickBot="1">
      <c r="A36" s="63" t="s">
        <v>85</v>
      </c>
      <c r="E36" s="88">
        <f>SUM(E30:E34)</f>
        <v>90000</v>
      </c>
      <c r="F36" s="88">
        <f>SUM(F30:F34)</f>
        <v>53633</v>
      </c>
      <c r="G36" s="88">
        <v>0</v>
      </c>
      <c r="H36" s="88">
        <v>60000</v>
      </c>
      <c r="I36" s="88">
        <f>SUM(I30:I34)</f>
        <v>-158048</v>
      </c>
      <c r="J36" s="88">
        <f>SUM(J30:J34)</f>
        <v>45585</v>
      </c>
    </row>
    <row r="37" spans="5:10" ht="16.5" thickTop="1">
      <c r="E37" s="89"/>
      <c r="F37" s="89"/>
      <c r="G37" s="89"/>
      <c r="H37" s="89"/>
      <c r="I37" s="89"/>
      <c r="J37" s="79"/>
    </row>
    <row r="38" spans="5:10" ht="15.75">
      <c r="E38" s="89"/>
      <c r="F38" s="89"/>
      <c r="G38" s="89"/>
      <c r="H38" s="89"/>
      <c r="I38" s="89"/>
      <c r="J38" s="79"/>
    </row>
    <row r="39" spans="1:10" ht="24.75" customHeight="1">
      <c r="A39" s="63" t="s">
        <v>87</v>
      </c>
      <c r="E39" s="78">
        <v>90000</v>
      </c>
      <c r="F39" s="78">
        <f>53633</f>
        <v>53633</v>
      </c>
      <c r="G39" s="78">
        <v>0</v>
      </c>
      <c r="H39" s="78">
        <v>60000</v>
      </c>
      <c r="I39" s="78">
        <v>-158048</v>
      </c>
      <c r="J39" s="85">
        <f>SUM(E39:I39)</f>
        <v>45585</v>
      </c>
    </row>
    <row r="40" spans="5:10" ht="15.75">
      <c r="E40" s="86"/>
      <c r="F40" s="86"/>
      <c r="G40" s="86"/>
      <c r="H40" s="86"/>
      <c r="I40" s="86"/>
      <c r="J40" s="87"/>
    </row>
    <row r="41" spans="1:10" ht="24.75" customHeight="1" hidden="1">
      <c r="A41" s="63" t="s">
        <v>50</v>
      </c>
      <c r="E41" s="86"/>
      <c r="F41" s="86"/>
      <c r="G41" s="86">
        <v>0</v>
      </c>
      <c r="H41" s="86">
        <v>0</v>
      </c>
      <c r="I41" s="86">
        <v>0</v>
      </c>
      <c r="J41" s="87">
        <f>SUM(E41:I41)</f>
        <v>0</v>
      </c>
    </row>
    <row r="42" spans="5:10" ht="15.75" hidden="1">
      <c r="E42" s="86"/>
      <c r="F42" s="86"/>
      <c r="G42" s="86"/>
      <c r="H42" s="86"/>
      <c r="I42" s="86"/>
      <c r="J42" s="87"/>
    </row>
    <row r="43" spans="1:10" ht="24" customHeight="1">
      <c r="A43" s="63" t="s">
        <v>44</v>
      </c>
      <c r="E43" s="86">
        <v>0</v>
      </c>
      <c r="F43" s="86">
        <v>0</v>
      </c>
      <c r="G43" s="86">
        <v>0</v>
      </c>
      <c r="H43" s="86">
        <v>0</v>
      </c>
      <c r="I43" s="86">
        <f>Income!L33</f>
        <v>-38412</v>
      </c>
      <c r="J43" s="79">
        <f>SUM(E43:I43)</f>
        <v>-38412</v>
      </c>
    </row>
    <row r="44" spans="5:10" ht="19.5" customHeight="1">
      <c r="E44" s="86"/>
      <c r="F44" s="86"/>
      <c r="G44" s="86"/>
      <c r="H44" s="86"/>
      <c r="I44" s="86"/>
      <c r="J44" s="87"/>
    </row>
    <row r="45" spans="1:10" ht="24.75" customHeight="1" thickBot="1">
      <c r="A45" s="63" t="s">
        <v>112</v>
      </c>
      <c r="E45" s="88">
        <f>SUM(E39:E43)</f>
        <v>90000</v>
      </c>
      <c r="F45" s="88">
        <f>SUM(F39:F43)</f>
        <v>53633</v>
      </c>
      <c r="G45" s="88">
        <v>0</v>
      </c>
      <c r="H45" s="88">
        <v>60000</v>
      </c>
      <c r="I45" s="88">
        <f>SUM(I39:I43)</f>
        <v>-196460</v>
      </c>
      <c r="J45" s="88">
        <f>SUM(J39:J43)</f>
        <v>7173</v>
      </c>
    </row>
    <row r="46" spans="5:10" ht="16.5" thickTop="1">
      <c r="E46" s="89"/>
      <c r="F46" s="89"/>
      <c r="G46" s="89"/>
      <c r="H46" s="89"/>
      <c r="I46" s="89"/>
      <c r="J46" s="79"/>
    </row>
    <row r="47" spans="5:10" ht="15.75">
      <c r="E47" s="89"/>
      <c r="F47" s="89"/>
      <c r="G47" s="89"/>
      <c r="H47" s="89"/>
      <c r="I47" s="89"/>
      <c r="J47" s="79"/>
    </row>
    <row r="48" spans="5:10" ht="15.75">
      <c r="E48" s="89"/>
      <c r="F48" s="89"/>
      <c r="G48" s="89"/>
      <c r="H48" s="89"/>
      <c r="I48" s="89"/>
      <c r="J48" s="79"/>
    </row>
    <row r="49" spans="5:10" ht="15.75">
      <c r="E49" s="89"/>
      <c r="F49" s="89"/>
      <c r="G49" s="89"/>
      <c r="H49" s="89"/>
      <c r="I49" s="89"/>
      <c r="J49" s="79"/>
    </row>
    <row r="50" spans="5:10" ht="15.75">
      <c r="E50" s="89"/>
      <c r="F50" s="89"/>
      <c r="G50" s="89"/>
      <c r="H50" s="89"/>
      <c r="I50" s="89"/>
      <c r="J50" s="79"/>
    </row>
    <row r="51" spans="8:10" ht="15.75">
      <c r="H51" s="86"/>
      <c r="I51" s="86"/>
      <c r="J51" s="90"/>
    </row>
  </sheetData>
  <mergeCells count="1">
    <mergeCell ref="E17:J17"/>
  </mergeCells>
  <printOptions horizontalCentered="1"/>
  <pageMargins left="0.5" right="0.5" top="1" bottom="1" header="0.25" footer="0.25"/>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N76"/>
  <sheetViews>
    <sheetView tabSelected="1" zoomScale="70" zoomScaleNormal="70" zoomScaleSheetLayoutView="70" workbookViewId="0" topLeftCell="A49">
      <selection activeCell="K9" sqref="K9"/>
    </sheetView>
  </sheetViews>
  <sheetFormatPr defaultColWidth="9.140625" defaultRowHeight="12.75"/>
  <cols>
    <col min="1" max="1" width="8.421875" style="49" customWidth="1"/>
    <col min="2" max="3" width="8.421875" style="28" customWidth="1"/>
    <col min="4" max="4" width="11.140625" style="28" customWidth="1"/>
    <col min="5" max="6" width="8.421875" style="28" customWidth="1"/>
    <col min="7" max="7" width="48.7109375" style="28" customWidth="1"/>
    <col min="8" max="8" width="8.00390625" style="27" hidden="1" customWidth="1"/>
    <col min="9" max="9" width="14.7109375" style="25" hidden="1" customWidth="1"/>
    <col min="10" max="10" width="8.421875" style="25" hidden="1" customWidth="1"/>
    <col min="11" max="11" width="21.7109375" style="27" customWidth="1"/>
    <col min="12" max="12" width="8.140625" style="27" customWidth="1"/>
    <col min="13" max="13" width="21.7109375" style="27" customWidth="1"/>
    <col min="14" max="14" width="8.421875" style="25" customWidth="1"/>
    <col min="15" max="16384" width="9.140625" style="28" customWidth="1"/>
  </cols>
  <sheetData>
    <row r="1" spans="1:13" ht="18">
      <c r="A1" s="26" t="s">
        <v>64</v>
      </c>
      <c r="B1" s="25"/>
      <c r="C1" s="25"/>
      <c r="D1" s="25"/>
      <c r="E1" s="25"/>
      <c r="F1" s="25"/>
      <c r="G1" s="25"/>
      <c r="K1" s="29"/>
      <c r="L1" s="29"/>
      <c r="M1" s="29" t="str">
        <f>Equity!J1</f>
        <v>FAX NO: 03-2026 3670</v>
      </c>
    </row>
    <row r="2" spans="1:13" ht="18">
      <c r="A2" s="30" t="str">
        <f>Income!A2</f>
        <v>FR:  SUNWAY INFRASTRUCTURE BERHAD (405897-V)</v>
      </c>
      <c r="B2" s="25"/>
      <c r="C2" s="25"/>
      <c r="D2" s="25"/>
      <c r="E2" s="25"/>
      <c r="F2" s="25"/>
      <c r="G2" s="25"/>
      <c r="K2" s="29"/>
      <c r="L2" s="29"/>
      <c r="M2" s="29" t="str">
        <f>Equity!J2</f>
        <v>FAX NO: 03-5639 9507</v>
      </c>
    </row>
    <row r="3" spans="1:13" ht="18">
      <c r="A3" s="26"/>
      <c r="B3" s="25"/>
      <c r="C3" s="25"/>
      <c r="D3" s="25"/>
      <c r="E3" s="25"/>
      <c r="F3" s="25"/>
      <c r="G3" s="25"/>
      <c r="K3" s="29"/>
      <c r="L3" s="29"/>
      <c r="M3" s="29"/>
    </row>
    <row r="4" spans="1:13" ht="18">
      <c r="A4" s="26"/>
      <c r="B4" s="25"/>
      <c r="C4" s="25"/>
      <c r="D4" s="25"/>
      <c r="E4" s="25"/>
      <c r="F4" s="25"/>
      <c r="G4" s="25"/>
      <c r="H4" s="31"/>
      <c r="K4" s="32"/>
      <c r="L4" s="32"/>
      <c r="M4" s="122" t="str">
        <f>BSheet!I4</f>
        <v>16 February 2007</v>
      </c>
    </row>
    <row r="5" ht="18">
      <c r="A5" s="33"/>
    </row>
    <row r="6" ht="18">
      <c r="A6" s="26" t="s">
        <v>16</v>
      </c>
    </row>
    <row r="7" ht="18">
      <c r="A7" s="25"/>
    </row>
    <row r="8" spans="1:13" ht="18" customHeight="1">
      <c r="A8" s="130"/>
      <c r="B8" s="129"/>
      <c r="C8" s="129"/>
      <c r="D8" s="129"/>
      <c r="E8" s="129"/>
      <c r="F8" s="129"/>
      <c r="G8" s="130"/>
      <c r="H8" s="142"/>
      <c r="I8" s="132"/>
      <c r="J8" s="130"/>
      <c r="K8" s="142" t="s">
        <v>118</v>
      </c>
      <c r="L8" s="142"/>
      <c r="M8" s="142" t="s">
        <v>116</v>
      </c>
    </row>
    <row r="9" spans="1:13" ht="36">
      <c r="A9" s="130"/>
      <c r="B9" s="129"/>
      <c r="C9" s="129"/>
      <c r="D9" s="129"/>
      <c r="E9" s="129"/>
      <c r="F9" s="129"/>
      <c r="G9" s="130"/>
      <c r="H9" s="142"/>
      <c r="I9" s="132"/>
      <c r="J9" s="130"/>
      <c r="K9" s="142" t="s">
        <v>119</v>
      </c>
      <c r="L9" s="142"/>
      <c r="M9" s="142" t="s">
        <v>121</v>
      </c>
    </row>
    <row r="10" spans="1:13" ht="36">
      <c r="A10" s="130"/>
      <c r="B10" s="129"/>
      <c r="C10" s="129"/>
      <c r="D10" s="129"/>
      <c r="E10" s="129"/>
      <c r="F10" s="129"/>
      <c r="G10" s="130"/>
      <c r="H10" s="142"/>
      <c r="I10" s="132"/>
      <c r="J10" s="130"/>
      <c r="K10" s="142" t="s">
        <v>120</v>
      </c>
      <c r="L10" s="142"/>
      <c r="M10" s="142" t="s">
        <v>117</v>
      </c>
    </row>
    <row r="11" spans="1:13" ht="18">
      <c r="A11" s="130"/>
      <c r="B11" s="129"/>
      <c r="C11" s="129"/>
      <c r="D11" s="129"/>
      <c r="E11" s="129"/>
      <c r="F11" s="129"/>
      <c r="G11" s="130"/>
      <c r="H11" s="143"/>
      <c r="I11" s="144"/>
      <c r="J11" s="130"/>
      <c r="K11" s="143">
        <v>39082</v>
      </c>
      <c r="L11" s="143"/>
      <c r="M11" s="143">
        <v>38898</v>
      </c>
    </row>
    <row r="12" spans="1:13" ht="18">
      <c r="A12" s="25"/>
      <c r="G12" s="25"/>
      <c r="H12" s="34"/>
      <c r="I12" s="35"/>
      <c r="K12" s="34" t="s">
        <v>2</v>
      </c>
      <c r="L12" s="34"/>
      <c r="M12" s="34" t="s">
        <v>2</v>
      </c>
    </row>
    <row r="13" spans="1:13" ht="18">
      <c r="A13" s="25"/>
      <c r="G13" s="36"/>
      <c r="I13" s="36"/>
      <c r="K13" s="37"/>
      <c r="L13" s="37"/>
      <c r="M13" s="37"/>
    </row>
    <row r="14" spans="1:13" ht="18">
      <c r="A14" s="38" t="s">
        <v>17</v>
      </c>
      <c r="I14" s="39"/>
      <c r="K14" s="40"/>
      <c r="L14" s="40"/>
      <c r="M14" s="40"/>
    </row>
    <row r="15" spans="1:13" ht="18">
      <c r="A15" s="25"/>
      <c r="I15" s="39"/>
      <c r="K15" s="41"/>
      <c r="L15" s="41"/>
      <c r="M15" s="41"/>
    </row>
    <row r="16" spans="1:13" ht="18">
      <c r="A16" s="25" t="s">
        <v>18</v>
      </c>
      <c r="I16" s="39"/>
      <c r="K16" s="41">
        <v>9359</v>
      </c>
      <c r="L16" s="41"/>
      <c r="M16" s="41">
        <v>31511</v>
      </c>
    </row>
    <row r="17" spans="1:13" ht="18">
      <c r="A17" s="25"/>
      <c r="I17" s="39"/>
      <c r="K17" s="41"/>
      <c r="L17" s="41"/>
      <c r="M17" s="41"/>
    </row>
    <row r="18" spans="1:14" ht="18.75">
      <c r="A18" s="42" t="s">
        <v>19</v>
      </c>
      <c r="B18" s="43"/>
      <c r="H18" s="44"/>
      <c r="I18" s="39"/>
      <c r="J18" s="28"/>
      <c r="K18" s="45">
        <f>K16</f>
        <v>9359</v>
      </c>
      <c r="L18" s="45"/>
      <c r="M18" s="45">
        <f>M16</f>
        <v>31511</v>
      </c>
      <c r="N18" s="28"/>
    </row>
    <row r="19" spans="1:13" ht="18">
      <c r="A19" s="25"/>
      <c r="I19" s="39"/>
      <c r="K19" s="41"/>
      <c r="L19" s="41"/>
      <c r="M19" s="41"/>
    </row>
    <row r="20" spans="1:13" ht="18">
      <c r="A20" s="38" t="s">
        <v>20</v>
      </c>
      <c r="H20" s="46"/>
      <c r="I20" s="47"/>
      <c r="K20" s="48"/>
      <c r="L20" s="48"/>
      <c r="M20" s="48"/>
    </row>
    <row r="21" spans="1:13" ht="18">
      <c r="A21" s="25"/>
      <c r="I21" s="39"/>
      <c r="K21" s="41"/>
      <c r="L21" s="41"/>
      <c r="M21" s="41"/>
    </row>
    <row r="22" spans="1:13" ht="18">
      <c r="A22" s="25" t="s">
        <v>70</v>
      </c>
      <c r="I22" s="39"/>
      <c r="K22" s="41">
        <v>0</v>
      </c>
      <c r="L22" s="41"/>
      <c r="M22" s="41">
        <v>241</v>
      </c>
    </row>
    <row r="23" spans="1:13" ht="18">
      <c r="A23" s="25"/>
      <c r="I23" s="39"/>
      <c r="K23" s="41"/>
      <c r="L23" s="41"/>
      <c r="M23" s="41"/>
    </row>
    <row r="24" spans="1:13" ht="18">
      <c r="A24" s="50" t="s">
        <v>21</v>
      </c>
      <c r="K24" s="41">
        <v>-32</v>
      </c>
      <c r="L24" s="41"/>
      <c r="M24" s="41">
        <v>-1903</v>
      </c>
    </row>
    <row r="25" spans="1:13" ht="18">
      <c r="A25" s="50"/>
      <c r="K25" s="41"/>
      <c r="L25" s="41"/>
      <c r="M25" s="41"/>
    </row>
    <row r="26" spans="1:13" ht="18">
      <c r="A26" s="50" t="s">
        <v>68</v>
      </c>
      <c r="K26" s="41">
        <v>0</v>
      </c>
      <c r="L26" s="41"/>
      <c r="M26" s="41">
        <v>-25234</v>
      </c>
    </row>
    <row r="27" spans="1:13" ht="18">
      <c r="A27" s="50"/>
      <c r="K27" s="41"/>
      <c r="L27" s="41"/>
      <c r="M27" s="41"/>
    </row>
    <row r="28" spans="1:13" ht="18" hidden="1">
      <c r="A28" s="50" t="s">
        <v>71</v>
      </c>
      <c r="K28" s="41">
        <v>0</v>
      </c>
      <c r="L28" s="41"/>
      <c r="M28" s="41">
        <v>0</v>
      </c>
    </row>
    <row r="29" spans="1:13" ht="18" hidden="1">
      <c r="A29" s="25"/>
      <c r="I29" s="39"/>
      <c r="K29" s="41"/>
      <c r="L29" s="41"/>
      <c r="M29" s="41"/>
    </row>
    <row r="30" spans="1:13" ht="18.75">
      <c r="A30" s="51" t="s">
        <v>22</v>
      </c>
      <c r="I30" s="39"/>
      <c r="K30" s="45">
        <f>SUM(K22:K29)</f>
        <v>-32</v>
      </c>
      <c r="L30" s="45"/>
      <c r="M30" s="45">
        <f>SUM(M22:M29)</f>
        <v>-26896</v>
      </c>
    </row>
    <row r="31" spans="1:13" ht="18">
      <c r="A31" s="25"/>
      <c r="I31" s="39"/>
      <c r="J31" s="25">
        <f>SUM(J19:J29)</f>
        <v>0</v>
      </c>
      <c r="K31" s="41"/>
      <c r="L31" s="41"/>
      <c r="M31" s="41"/>
    </row>
    <row r="32" spans="1:13" ht="18">
      <c r="A32" s="38" t="s">
        <v>23</v>
      </c>
      <c r="I32" s="39"/>
      <c r="K32" s="41"/>
      <c r="L32" s="41"/>
      <c r="M32" s="41"/>
    </row>
    <row r="33" spans="1:13" ht="18">
      <c r="A33" s="25"/>
      <c r="I33" s="39"/>
      <c r="K33" s="41"/>
      <c r="L33" s="41"/>
      <c r="M33" s="41"/>
    </row>
    <row r="34" spans="1:13" ht="18" hidden="1">
      <c r="A34" s="25" t="s">
        <v>24</v>
      </c>
      <c r="I34" s="39"/>
      <c r="K34" s="41">
        <v>0</v>
      </c>
      <c r="L34" s="41"/>
      <c r="M34" s="41">
        <v>0</v>
      </c>
    </row>
    <row r="35" spans="1:13" ht="18" hidden="1">
      <c r="A35" s="25"/>
      <c r="I35" s="39"/>
      <c r="K35" s="41"/>
      <c r="L35" s="41"/>
      <c r="M35" s="41"/>
    </row>
    <row r="36" spans="1:13" ht="18" hidden="1">
      <c r="A36" s="101" t="s">
        <v>65</v>
      </c>
      <c r="I36" s="39"/>
      <c r="K36" s="41">
        <v>0</v>
      </c>
      <c r="L36" s="41"/>
      <c r="M36" s="120">
        <v>0</v>
      </c>
    </row>
    <row r="37" spans="1:13" ht="18" hidden="1">
      <c r="A37" s="25"/>
      <c r="I37" s="39"/>
      <c r="K37" s="41"/>
      <c r="L37" s="41"/>
      <c r="M37" s="41"/>
    </row>
    <row r="38" spans="1:13" ht="18">
      <c r="A38" s="25" t="s">
        <v>105</v>
      </c>
      <c r="I38" s="39"/>
      <c r="K38" s="41">
        <v>-75000</v>
      </c>
      <c r="L38" s="41"/>
      <c r="M38" s="41">
        <v>0</v>
      </c>
    </row>
    <row r="39" spans="1:13" ht="18">
      <c r="A39" s="25"/>
      <c r="I39" s="39"/>
      <c r="K39" s="41"/>
      <c r="L39" s="41"/>
      <c r="M39" s="41"/>
    </row>
    <row r="40" spans="1:13" ht="18" hidden="1">
      <c r="A40" s="25" t="s">
        <v>54</v>
      </c>
      <c r="I40" s="39"/>
      <c r="K40" s="41">
        <v>0</v>
      </c>
      <c r="L40" s="41"/>
      <c r="M40" s="41">
        <v>0</v>
      </c>
    </row>
    <row r="41" spans="1:13" ht="18" hidden="1">
      <c r="A41" s="25"/>
      <c r="I41" s="39"/>
      <c r="K41" s="41"/>
      <c r="L41" s="41"/>
      <c r="M41" s="41"/>
    </row>
    <row r="42" spans="1:13" ht="18">
      <c r="A42" s="25" t="s">
        <v>73</v>
      </c>
      <c r="I42" s="39"/>
      <c r="K42" s="41">
        <v>0</v>
      </c>
      <c r="L42" s="41"/>
      <c r="M42" s="41">
        <v>19108</v>
      </c>
    </row>
    <row r="43" spans="1:13" ht="18">
      <c r="A43" s="28"/>
      <c r="H43" s="28"/>
      <c r="I43" s="28"/>
      <c r="J43" s="28"/>
      <c r="K43" s="52"/>
      <c r="L43" s="52"/>
      <c r="M43" s="52"/>
    </row>
    <row r="44" spans="1:13" ht="18" hidden="1">
      <c r="A44" s="25" t="s">
        <v>55</v>
      </c>
      <c r="I44" s="39"/>
      <c r="K44" s="41">
        <v>0</v>
      </c>
      <c r="L44" s="41"/>
      <c r="M44" s="41">
        <v>0</v>
      </c>
    </row>
    <row r="45" spans="1:13" ht="18" hidden="1">
      <c r="A45" s="25"/>
      <c r="I45" s="39"/>
      <c r="K45" s="41"/>
      <c r="L45" s="41"/>
      <c r="M45" s="41"/>
    </row>
    <row r="46" spans="1:13" ht="18">
      <c r="A46" s="25" t="s">
        <v>53</v>
      </c>
      <c r="I46" s="39"/>
      <c r="K46" s="41">
        <v>1642</v>
      </c>
      <c r="L46" s="41"/>
      <c r="M46" s="41">
        <v>3872</v>
      </c>
    </row>
    <row r="47" spans="1:13" ht="18.75" customHeight="1">
      <c r="A47" s="25"/>
      <c r="I47" s="39"/>
      <c r="K47" s="41"/>
      <c r="L47" s="41"/>
      <c r="M47" s="41"/>
    </row>
    <row r="48" spans="1:13" ht="18.75">
      <c r="A48" s="51" t="s">
        <v>25</v>
      </c>
      <c r="I48" s="39"/>
      <c r="K48" s="45">
        <f>SUM(K33:K47)</f>
        <v>-73358</v>
      </c>
      <c r="L48" s="45"/>
      <c r="M48" s="45">
        <f>SUM(M33:M47)</f>
        <v>22980</v>
      </c>
    </row>
    <row r="49" spans="1:13" ht="18">
      <c r="A49" s="25"/>
      <c r="I49" s="39"/>
      <c r="K49" s="41"/>
      <c r="L49" s="41"/>
      <c r="M49" s="41"/>
    </row>
    <row r="50" spans="1:13" ht="18">
      <c r="A50" s="26" t="s">
        <v>26</v>
      </c>
      <c r="I50" s="39"/>
      <c r="K50" s="53">
        <f>+K18+K30+K48</f>
        <v>-64031</v>
      </c>
      <c r="L50" s="53"/>
      <c r="M50" s="53">
        <f>+M18+M30+M48</f>
        <v>27595</v>
      </c>
    </row>
    <row r="51" spans="1:13" ht="18.75">
      <c r="A51" s="25"/>
      <c r="H51" s="54"/>
      <c r="I51" s="55"/>
      <c r="K51" s="56"/>
      <c r="L51" s="56"/>
      <c r="M51" s="56"/>
    </row>
    <row r="52" spans="1:13" ht="18">
      <c r="A52" s="26" t="s">
        <v>27</v>
      </c>
      <c r="I52" s="39"/>
      <c r="K52" s="53">
        <v>102791</v>
      </c>
      <c r="L52" s="53"/>
      <c r="M52" s="53">
        <v>75197</v>
      </c>
    </row>
    <row r="53" spans="1:13" ht="18">
      <c r="A53" s="25"/>
      <c r="I53" s="39"/>
      <c r="K53" s="53"/>
      <c r="L53" s="53"/>
      <c r="M53" s="53"/>
    </row>
    <row r="54" spans="1:13" ht="18.75" thickBot="1">
      <c r="A54" s="26" t="s">
        <v>28</v>
      </c>
      <c r="I54" s="39"/>
      <c r="K54" s="57">
        <f>SUM(K50:K53)</f>
        <v>38760</v>
      </c>
      <c r="L54" s="57"/>
      <c r="M54" s="57">
        <f>SUM(M50:M53)</f>
        <v>102792</v>
      </c>
    </row>
    <row r="55" spans="1:13" ht="18.75" thickTop="1">
      <c r="A55" s="26"/>
      <c r="I55" s="39"/>
      <c r="K55" s="58"/>
      <c r="L55" s="58"/>
      <c r="M55" s="58"/>
    </row>
    <row r="56" spans="1:13" ht="18">
      <c r="A56" s="26"/>
      <c r="I56" s="39"/>
      <c r="K56" s="58"/>
      <c r="L56" s="58"/>
      <c r="M56" s="58"/>
    </row>
    <row r="57" spans="1:13" ht="18">
      <c r="A57" s="26" t="s">
        <v>107</v>
      </c>
      <c r="I57" s="39"/>
      <c r="K57" s="58"/>
      <c r="L57" s="58"/>
      <c r="M57" s="58"/>
    </row>
    <row r="58" spans="1:13" ht="18">
      <c r="A58" s="26"/>
      <c r="I58" s="39"/>
      <c r="K58" s="115" t="s">
        <v>75</v>
      </c>
      <c r="L58" s="91"/>
      <c r="M58" s="105" t="s">
        <v>101</v>
      </c>
    </row>
    <row r="59" spans="1:13" ht="18">
      <c r="A59" s="26"/>
      <c r="I59" s="39"/>
      <c r="K59" s="9">
        <v>39082</v>
      </c>
      <c r="L59" s="9"/>
      <c r="M59" s="9">
        <f>M11</f>
        <v>38898</v>
      </c>
    </row>
    <row r="60" spans="1:13" ht="18">
      <c r="A60" s="26"/>
      <c r="I60" s="39"/>
      <c r="K60" s="58"/>
      <c r="L60" s="58"/>
      <c r="M60" s="58"/>
    </row>
    <row r="61" spans="1:13" ht="18">
      <c r="A61" s="4" t="s">
        <v>58</v>
      </c>
      <c r="I61" s="39"/>
      <c r="K61" s="58">
        <f>BSheet!G26</f>
        <v>112319</v>
      </c>
      <c r="L61" s="58"/>
      <c r="M61" s="58">
        <f>BSheet!I26</f>
        <v>102419</v>
      </c>
    </row>
    <row r="62" spans="1:13" ht="18">
      <c r="A62" s="4" t="s">
        <v>39</v>
      </c>
      <c r="I62" s="39"/>
      <c r="K62" s="127">
        <f>BSheet!G28</f>
        <v>1441</v>
      </c>
      <c r="L62" s="58"/>
      <c r="M62" s="127">
        <f>BSheet!I28</f>
        <v>373</v>
      </c>
    </row>
    <row r="63" spans="1:13" ht="18">
      <c r="A63" s="26"/>
      <c r="I63" s="39"/>
      <c r="K63" s="58">
        <f>SUM(K61:K62)</f>
        <v>113760</v>
      </c>
      <c r="L63" s="58"/>
      <c r="M63" s="58">
        <f>SUM(M61:M62)</f>
        <v>102792</v>
      </c>
    </row>
    <row r="64" spans="1:13" ht="18">
      <c r="A64" s="25" t="s">
        <v>106</v>
      </c>
      <c r="I64" s="39"/>
      <c r="K64" s="58">
        <v>-75000</v>
      </c>
      <c r="L64" s="58"/>
      <c r="M64" s="58">
        <v>0</v>
      </c>
    </row>
    <row r="65" spans="1:13" ht="18.75" thickBot="1">
      <c r="A65" s="26"/>
      <c r="I65" s="39"/>
      <c r="K65" s="128">
        <f>SUM(K63:K64)</f>
        <v>38760</v>
      </c>
      <c r="L65" s="58"/>
      <c r="M65" s="128">
        <f>SUM(M63:M64)</f>
        <v>102792</v>
      </c>
    </row>
    <row r="66" spans="1:13" ht="18">
      <c r="A66" s="26"/>
      <c r="I66" s="39"/>
      <c r="K66" s="58"/>
      <c r="L66" s="58"/>
      <c r="M66" s="58"/>
    </row>
    <row r="67" spans="1:13" ht="18">
      <c r="A67" s="26"/>
      <c r="I67" s="39"/>
      <c r="K67" s="58"/>
      <c r="L67" s="58"/>
      <c r="M67" s="58"/>
    </row>
    <row r="68" spans="1:13" ht="18">
      <c r="A68" s="26"/>
      <c r="I68" s="39"/>
      <c r="K68" s="58"/>
      <c r="L68" s="58"/>
      <c r="M68" s="58"/>
    </row>
    <row r="69" spans="1:13" ht="18">
      <c r="A69" s="26"/>
      <c r="I69" s="39"/>
      <c r="K69" s="58"/>
      <c r="L69" s="58"/>
      <c r="M69" s="58"/>
    </row>
    <row r="70" spans="1:13" ht="18">
      <c r="A70" s="26"/>
      <c r="I70" s="39"/>
      <c r="K70" s="58"/>
      <c r="L70" s="58"/>
      <c r="M70" s="58"/>
    </row>
    <row r="71" spans="1:9" ht="18">
      <c r="A71" s="25"/>
      <c r="I71" s="39"/>
    </row>
    <row r="72" spans="1:9" ht="18">
      <c r="A72" s="25"/>
      <c r="I72" s="39"/>
    </row>
    <row r="73" spans="1:9" ht="18">
      <c r="A73" s="25"/>
      <c r="I73" s="39"/>
    </row>
    <row r="74" spans="1:9" ht="18">
      <c r="A74" s="25"/>
      <c r="I74" s="39"/>
    </row>
    <row r="75" spans="1:9" ht="18">
      <c r="A75" s="25"/>
      <c r="I75" s="39"/>
    </row>
    <row r="76" spans="1:7" ht="18">
      <c r="A76" s="158"/>
      <c r="B76" s="158"/>
      <c r="C76" s="158"/>
      <c r="D76" s="158"/>
      <c r="E76" s="158"/>
      <c r="F76" s="158"/>
      <c r="G76" s="158"/>
    </row>
  </sheetData>
  <mergeCells count="1">
    <mergeCell ref="A76:G76"/>
  </mergeCells>
  <printOptions horizontalCentered="1"/>
  <pageMargins left="0.8267716535433072" right="0.7086614173228347" top="0.984251968503937" bottom="0.3937007874015748" header="0.2362204724409449" footer="0.1968503937007874"/>
  <pageSetup fitToHeight="1"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Chaith</dc:creator>
  <cp:keywords/>
  <dc:description/>
  <cp:lastModifiedBy>tanha</cp:lastModifiedBy>
  <cp:lastPrinted>2007-02-10T01:57:00Z</cp:lastPrinted>
  <dcterms:created xsi:type="dcterms:W3CDTF">2002-11-29T06:26:29Z</dcterms:created>
  <dcterms:modified xsi:type="dcterms:W3CDTF">2007-02-10T02:01:11Z</dcterms:modified>
  <cp:category/>
  <cp:version/>
  <cp:contentType/>
  <cp:contentStatus/>
</cp:coreProperties>
</file>